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\Desktop\"/>
    </mc:Choice>
  </mc:AlternateContent>
  <xr:revisionPtr revIDLastSave="0" documentId="13_ncr:1_{A7902EBA-289B-4665-923C-1305C96191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2" sheetId="3" r:id="rId1"/>
    <sheet name="Лист2 (2)" sheetId="4" r:id="rId2"/>
    <sheet name="Лист3" sheetId="5" r:id="rId3"/>
    <sheet name="Лист1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4" l="1"/>
  <c r="E35" i="4"/>
  <c r="K39" i="4"/>
  <c r="J38" i="4"/>
  <c r="J16" i="4"/>
  <c r="D10" i="4" l="1"/>
  <c r="D12" i="4"/>
  <c r="V20" i="4"/>
  <c r="W20" i="4" s="1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V42" i="4"/>
  <c r="W42" i="4" s="1"/>
  <c r="O2" i="4" s="1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V39" i="4"/>
  <c r="W39" i="4" s="1"/>
  <c r="V38" i="4"/>
  <c r="W38" i="4" s="1"/>
  <c r="V37" i="4"/>
  <c r="W37" i="4" s="1"/>
  <c r="V36" i="4"/>
  <c r="W36" i="4" s="1"/>
  <c r="V35" i="4"/>
  <c r="W35" i="4" s="1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V33" i="4"/>
  <c r="W33" i="4" s="1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V31" i="4"/>
  <c r="W31" i="4" s="1"/>
  <c r="N2" i="4" s="1"/>
  <c r="V30" i="4"/>
  <c r="W30" i="4" s="1"/>
  <c r="V29" i="4"/>
  <c r="W29" i="4" s="1"/>
  <c r="V28" i="4"/>
  <c r="W28" i="4" s="1"/>
  <c r="V27" i="4"/>
  <c r="W27" i="4" s="1"/>
  <c r="V26" i="4"/>
  <c r="W26" i="4" s="1"/>
  <c r="V25" i="4"/>
  <c r="W25" i="4" s="1"/>
  <c r="V24" i="4"/>
  <c r="W24" i="4" s="1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V21" i="4"/>
  <c r="W21" i="4" s="1"/>
  <c r="V19" i="4"/>
  <c r="W19" i="4" s="1"/>
  <c r="K2" i="4" s="1"/>
  <c r="V18" i="4"/>
  <c r="W18" i="4" s="1"/>
  <c r="J2" i="4" s="1"/>
  <c r="V17" i="4"/>
  <c r="W17" i="4" s="1"/>
  <c r="V16" i="4"/>
  <c r="W16" i="4" s="1"/>
  <c r="V15" i="4"/>
  <c r="W15" i="4" s="1"/>
  <c r="V14" i="4"/>
  <c r="W14" i="4" s="1"/>
  <c r="V13" i="4"/>
  <c r="W13" i="4" s="1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V11" i="4"/>
  <c r="W11" i="4" s="1"/>
  <c r="I2" i="4" s="1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V9" i="4"/>
  <c r="W9" i="4" s="1"/>
  <c r="M2" i="4" s="1"/>
  <c r="V8" i="4"/>
  <c r="W8" i="4" s="1"/>
  <c r="V7" i="4"/>
  <c r="W7" i="4" s="1"/>
  <c r="V6" i="4"/>
  <c r="W6" i="4" s="1"/>
  <c r="V5" i="4"/>
  <c r="W5" i="4" s="1"/>
  <c r="D2" i="4" s="1"/>
  <c r="J36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U36" i="3"/>
  <c r="T36" i="3"/>
  <c r="S36" i="3"/>
  <c r="R36" i="3"/>
  <c r="Q36" i="3"/>
  <c r="P36" i="3"/>
  <c r="O36" i="3"/>
  <c r="N36" i="3"/>
  <c r="M36" i="3"/>
  <c r="L36" i="3"/>
  <c r="K36" i="3"/>
  <c r="I36" i="3"/>
  <c r="H36" i="3"/>
  <c r="G36" i="3"/>
  <c r="F36" i="3"/>
  <c r="D36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V15" i="3"/>
  <c r="W15" i="3" s="1"/>
  <c r="Z9" i="3" s="1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U23" i="1"/>
  <c r="U24" i="1" s="1"/>
  <c r="F2" i="4" l="1"/>
  <c r="L2" i="4"/>
  <c r="G2" i="4"/>
  <c r="H2" i="4"/>
  <c r="E2" i="4"/>
  <c r="V40" i="4"/>
  <c r="F23" i="4"/>
  <c r="J23" i="4"/>
  <c r="N23" i="4"/>
  <c r="R23" i="4"/>
  <c r="E23" i="4"/>
  <c r="G23" i="4"/>
  <c r="I23" i="4"/>
  <c r="K23" i="4"/>
  <c r="M23" i="4"/>
  <c r="O23" i="4"/>
  <c r="Q23" i="4"/>
  <c r="S23" i="4"/>
  <c r="U23" i="4"/>
  <c r="G41" i="4"/>
  <c r="K41" i="4"/>
  <c r="O41" i="4"/>
  <c r="S41" i="4"/>
  <c r="H41" i="4"/>
  <c r="L41" i="4"/>
  <c r="P41" i="4"/>
  <c r="T41" i="4"/>
  <c r="H23" i="4"/>
  <c r="H44" i="4" s="1"/>
  <c r="L23" i="4"/>
  <c r="P23" i="4"/>
  <c r="T23" i="4"/>
  <c r="V12" i="4"/>
  <c r="W12" i="4" s="1"/>
  <c r="E41" i="4"/>
  <c r="I41" i="4"/>
  <c r="M41" i="4"/>
  <c r="M44" i="4" s="1"/>
  <c r="Q41" i="4"/>
  <c r="F41" i="4"/>
  <c r="J41" i="4"/>
  <c r="N41" i="4"/>
  <c r="R41" i="4"/>
  <c r="V43" i="4"/>
  <c r="W43" i="4" s="1"/>
  <c r="D23" i="4"/>
  <c r="U41" i="4"/>
  <c r="V34" i="4"/>
  <c r="W34" i="4" s="1"/>
  <c r="D41" i="4"/>
  <c r="W40" i="4"/>
  <c r="V22" i="4"/>
  <c r="W22" i="4" s="1"/>
  <c r="V32" i="4"/>
  <c r="W32" i="4" s="1"/>
  <c r="V10" i="4"/>
  <c r="W10" i="4" s="1"/>
  <c r="U37" i="3"/>
  <c r="U19" i="3"/>
  <c r="D19" i="3"/>
  <c r="F19" i="3"/>
  <c r="H19" i="3"/>
  <c r="J19" i="3"/>
  <c r="L19" i="3"/>
  <c r="N19" i="3"/>
  <c r="P19" i="3"/>
  <c r="R19" i="3"/>
  <c r="E36" i="3"/>
  <c r="E37" i="3" s="1"/>
  <c r="G19" i="3"/>
  <c r="I19" i="3"/>
  <c r="K19" i="3"/>
  <c r="M19" i="3"/>
  <c r="O19" i="3"/>
  <c r="Q19" i="3"/>
  <c r="S19" i="3"/>
  <c r="G37" i="3"/>
  <c r="I37" i="3"/>
  <c r="K37" i="3"/>
  <c r="M37" i="3"/>
  <c r="O37" i="3"/>
  <c r="Q37" i="3"/>
  <c r="S37" i="3"/>
  <c r="T19" i="3"/>
  <c r="F37" i="3"/>
  <c r="H37" i="3"/>
  <c r="J37" i="3"/>
  <c r="L37" i="3"/>
  <c r="N37" i="3"/>
  <c r="P37" i="3"/>
  <c r="R37" i="3"/>
  <c r="T37" i="3"/>
  <c r="D37" i="3"/>
  <c r="D40" i="3" s="1"/>
  <c r="E19" i="3"/>
  <c r="O23" i="1"/>
  <c r="O24" i="1" s="1"/>
  <c r="K23" i="1"/>
  <c r="K24" i="1" s="1"/>
  <c r="C23" i="1"/>
  <c r="C24" i="1" s="1"/>
  <c r="D23" i="1"/>
  <c r="D24" i="1" s="1"/>
  <c r="E23" i="1"/>
  <c r="E24" i="1" s="1"/>
  <c r="F23" i="1"/>
  <c r="F24" i="1" s="1"/>
  <c r="H23" i="1"/>
  <c r="H24" i="1" s="1"/>
  <c r="J23" i="1"/>
  <c r="J24" i="1" s="1"/>
  <c r="L23" i="1"/>
  <c r="M23" i="1"/>
  <c r="M24" i="1" s="1"/>
  <c r="N23" i="1"/>
  <c r="N24" i="1" s="1"/>
  <c r="P23" i="1"/>
  <c r="P24" i="1" s="1"/>
  <c r="Q23" i="1"/>
  <c r="Q24" i="1" s="1"/>
  <c r="T23" i="1"/>
  <c r="T24" i="1" s="1"/>
  <c r="V23" i="1"/>
  <c r="V24" i="1" s="1"/>
  <c r="W23" i="1"/>
  <c r="W24" i="1" s="1"/>
  <c r="X23" i="1"/>
  <c r="X24" i="1" s="1"/>
  <c r="Y23" i="1"/>
  <c r="Y24" i="1" s="1"/>
  <c r="Z23" i="1"/>
  <c r="Z24" i="1" s="1"/>
  <c r="AA23" i="1"/>
  <c r="AA24" i="1" s="1"/>
  <c r="AC23" i="1"/>
  <c r="AC24" i="1" s="1"/>
  <c r="AE23" i="1"/>
  <c r="AE24" i="1" s="1"/>
  <c r="AF23" i="1"/>
  <c r="AF24" i="1" s="1"/>
  <c r="AG23" i="1"/>
  <c r="AG24" i="1" s="1"/>
  <c r="AH23" i="1"/>
  <c r="AH24" i="1" s="1"/>
  <c r="AI23" i="1"/>
  <c r="AI24" i="1" s="1"/>
  <c r="AL23" i="1"/>
  <c r="AL24" i="1" s="1"/>
  <c r="B23" i="1"/>
  <c r="B24" i="1" s="1"/>
  <c r="P2" i="4" l="1"/>
  <c r="K44" i="4"/>
  <c r="J44" i="4"/>
  <c r="N44" i="4"/>
  <c r="F44" i="4"/>
  <c r="E44" i="4"/>
  <c r="R44" i="4"/>
  <c r="S44" i="4"/>
  <c r="T44" i="4"/>
  <c r="U44" i="4"/>
  <c r="Q44" i="4"/>
  <c r="I44" i="4"/>
  <c r="P44" i="4"/>
  <c r="L44" i="4"/>
  <c r="O44" i="4"/>
  <c r="G44" i="4"/>
  <c r="V23" i="4"/>
  <c r="W23" i="4" s="1"/>
  <c r="V41" i="4"/>
  <c r="W41" i="4" s="1"/>
  <c r="D44" i="4"/>
  <c r="P40" i="3"/>
  <c r="L40" i="3"/>
  <c r="H40" i="3"/>
  <c r="U40" i="3"/>
  <c r="R40" i="3"/>
  <c r="N40" i="3"/>
  <c r="J40" i="3"/>
  <c r="F40" i="3"/>
  <c r="Q40" i="3"/>
  <c r="M40" i="3"/>
  <c r="I40" i="3"/>
  <c r="T40" i="3"/>
  <c r="S40" i="3"/>
  <c r="O40" i="3"/>
  <c r="K40" i="3"/>
  <c r="G40" i="3"/>
  <c r="E40" i="3"/>
  <c r="L24" i="1"/>
  <c r="AB5" i="1"/>
  <c r="AD5" i="1"/>
  <c r="AJ5" i="1"/>
  <c r="AM5" i="1"/>
  <c r="AB6" i="1"/>
  <c r="AD6" i="1"/>
  <c r="AJ6" i="1"/>
  <c r="AM6" i="1"/>
  <c r="AB7" i="1"/>
  <c r="AD7" i="1"/>
  <c r="AJ7" i="1"/>
  <c r="AM7" i="1"/>
  <c r="AB8" i="1"/>
  <c r="AD8" i="1"/>
  <c r="AJ8" i="1"/>
  <c r="AM8" i="1"/>
  <c r="AB9" i="1"/>
  <c r="AD9" i="1"/>
  <c r="AJ9" i="1"/>
  <c r="AM9" i="1"/>
  <c r="AB10" i="1"/>
  <c r="AD10" i="1"/>
  <c r="AJ10" i="1"/>
  <c r="AM10" i="1"/>
  <c r="AB11" i="1"/>
  <c r="AD11" i="1"/>
  <c r="AJ11" i="1"/>
  <c r="AM11" i="1"/>
  <c r="AB12" i="1"/>
  <c r="AD12" i="1"/>
  <c r="AJ12" i="1"/>
  <c r="AM12" i="1"/>
  <c r="AB13" i="1"/>
  <c r="AD13" i="1"/>
  <c r="AJ13" i="1"/>
  <c r="AM13" i="1"/>
  <c r="AB14" i="1"/>
  <c r="AD14" i="1"/>
  <c r="AJ14" i="1"/>
  <c r="AM14" i="1"/>
  <c r="AB15" i="1"/>
  <c r="AD15" i="1"/>
  <c r="AJ15" i="1"/>
  <c r="AM15" i="1"/>
  <c r="AB16" i="1"/>
  <c r="AD16" i="1"/>
  <c r="AJ16" i="1"/>
  <c r="AM16" i="1"/>
  <c r="AB17" i="1"/>
  <c r="AD17" i="1"/>
  <c r="AJ17" i="1"/>
  <c r="AM17" i="1"/>
  <c r="AB18" i="1"/>
  <c r="AD18" i="1"/>
  <c r="AJ18" i="1"/>
  <c r="AM18" i="1"/>
  <c r="AB19" i="1"/>
  <c r="AD19" i="1"/>
  <c r="AJ19" i="1"/>
  <c r="AM19" i="1"/>
  <c r="AB20" i="1"/>
  <c r="AD20" i="1"/>
  <c r="AJ20" i="1"/>
  <c r="AM20" i="1"/>
  <c r="AB21" i="1"/>
  <c r="AD21" i="1"/>
  <c r="AJ21" i="1"/>
  <c r="AM21" i="1"/>
  <c r="AB22" i="1"/>
  <c r="AD22" i="1"/>
  <c r="AJ22" i="1"/>
  <c r="AM22" i="1"/>
  <c r="AM4" i="1"/>
  <c r="AJ4" i="1"/>
  <c r="AD4" i="1"/>
  <c r="AB4" i="1"/>
  <c r="G5" i="1"/>
  <c r="I5" i="1"/>
  <c r="R5" i="1"/>
  <c r="G6" i="1"/>
  <c r="I6" i="1"/>
  <c r="R6" i="1"/>
  <c r="G7" i="1"/>
  <c r="I7" i="1"/>
  <c r="R7" i="1"/>
  <c r="G8" i="1"/>
  <c r="I8" i="1"/>
  <c r="R8" i="1"/>
  <c r="G9" i="1"/>
  <c r="I9" i="1"/>
  <c r="R9" i="1"/>
  <c r="G10" i="1"/>
  <c r="I10" i="1"/>
  <c r="R10" i="1"/>
  <c r="G11" i="1"/>
  <c r="I11" i="1"/>
  <c r="R11" i="1"/>
  <c r="G12" i="1"/>
  <c r="I12" i="1"/>
  <c r="R12" i="1"/>
  <c r="G13" i="1"/>
  <c r="I13" i="1"/>
  <c r="R13" i="1"/>
  <c r="G14" i="1"/>
  <c r="I14" i="1"/>
  <c r="R14" i="1"/>
  <c r="G15" i="1"/>
  <c r="I15" i="1"/>
  <c r="R15" i="1"/>
  <c r="G16" i="1"/>
  <c r="I16" i="1"/>
  <c r="R16" i="1"/>
  <c r="G17" i="1"/>
  <c r="I17" i="1"/>
  <c r="R17" i="1"/>
  <c r="G18" i="1"/>
  <c r="I18" i="1"/>
  <c r="R18" i="1"/>
  <c r="G19" i="1"/>
  <c r="I19" i="1"/>
  <c r="R19" i="1"/>
  <c r="G20" i="1"/>
  <c r="I20" i="1"/>
  <c r="R20" i="1"/>
  <c r="G21" i="1"/>
  <c r="I21" i="1"/>
  <c r="R21" i="1"/>
  <c r="G22" i="1"/>
  <c r="I22" i="1"/>
  <c r="R22" i="1"/>
  <c r="R4" i="1"/>
  <c r="I4" i="1"/>
  <c r="G4" i="1"/>
  <c r="V44" i="4" l="1"/>
  <c r="W44" i="4"/>
  <c r="AK8" i="1"/>
  <c r="S19" i="1"/>
  <c r="S11" i="1"/>
  <c r="S7" i="1"/>
  <c r="AK6" i="1"/>
  <c r="S20" i="1"/>
  <c r="S16" i="1"/>
  <c r="S12" i="1"/>
  <c r="S8" i="1"/>
  <c r="S21" i="1"/>
  <c r="S17" i="1"/>
  <c r="S13" i="1"/>
  <c r="S9" i="1"/>
  <c r="S5" i="1"/>
  <c r="AK16" i="1"/>
  <c r="S22" i="1"/>
  <c r="S18" i="1"/>
  <c r="S14" i="1"/>
  <c r="S10" i="1"/>
  <c r="S6" i="1"/>
  <c r="AK22" i="1"/>
  <c r="AK18" i="1"/>
  <c r="AK14" i="1"/>
  <c r="AK12" i="1"/>
  <c r="AK10" i="1"/>
  <c r="S15" i="1"/>
  <c r="AK21" i="1"/>
  <c r="AK20" i="1"/>
  <c r="AM23" i="1"/>
  <c r="AK19" i="1"/>
  <c r="AK11" i="1"/>
  <c r="AJ23" i="1"/>
  <c r="I23" i="1"/>
  <c r="AK17" i="1"/>
  <c r="AK15" i="1"/>
  <c r="AK9" i="1"/>
  <c r="AD23" i="1"/>
  <c r="R23" i="1"/>
  <c r="G23" i="1"/>
  <c r="AK13" i="1"/>
  <c r="AK7" i="1"/>
  <c r="AK5" i="1"/>
  <c r="AB23" i="1"/>
  <c r="S4" i="1"/>
  <c r="AK4" i="1"/>
  <c r="AM24" i="1" l="1"/>
  <c r="I24" i="1"/>
  <c r="AN8" i="1"/>
  <c r="AN19" i="1"/>
  <c r="AN20" i="1"/>
  <c r="AN18" i="1"/>
  <c r="AN21" i="1"/>
  <c r="AN6" i="1"/>
  <c r="AD24" i="1"/>
  <c r="G24" i="1"/>
  <c r="R24" i="1"/>
  <c r="AB24" i="1"/>
  <c r="AJ24" i="1"/>
  <c r="AN5" i="1"/>
  <c r="AN14" i="1"/>
  <c r="AN12" i="1"/>
  <c r="AN17" i="1"/>
  <c r="AN10" i="1"/>
  <c r="AN13" i="1"/>
  <c r="AN16" i="1"/>
  <c r="AN7" i="1"/>
  <c r="AN11" i="1"/>
  <c r="AN22" i="1"/>
  <c r="AN15" i="1"/>
  <c r="S23" i="1"/>
  <c r="AN9" i="1"/>
  <c r="AK23" i="1"/>
  <c r="AN4" i="1"/>
  <c r="S24" i="1" l="1"/>
  <c r="AN23" i="1"/>
  <c r="AK24" i="1"/>
  <c r="AN24" i="1" l="1"/>
  <c r="V2" i="3"/>
  <c r="W2" i="3" s="1"/>
  <c r="V19" i="3"/>
  <c r="W19" i="3" s="1"/>
  <c r="V37" i="3"/>
  <c r="W37" i="3" s="1"/>
  <c r="V28" i="3"/>
  <c r="W28" i="3" s="1"/>
  <c r="V7" i="3"/>
  <c r="W7" i="3" s="1"/>
  <c r="V5" i="3"/>
  <c r="W5" i="3" s="1"/>
  <c r="V4" i="3"/>
  <c r="W4" i="3" s="1"/>
  <c r="V31" i="3"/>
  <c r="W31" i="3" s="1"/>
  <c r="V30" i="3"/>
  <c r="W30" i="3" s="1"/>
  <c r="V18" i="3"/>
  <c r="W18" i="3" s="1"/>
  <c r="V36" i="3"/>
  <c r="W36" i="3" s="1"/>
  <c r="V3" i="3"/>
  <c r="W3" i="3" s="1"/>
  <c r="V11" i="3"/>
  <c r="W11" i="3" s="1"/>
  <c r="V32" i="3"/>
  <c r="W32" i="3" s="1"/>
  <c r="V9" i="3"/>
  <c r="W9" i="3" s="1"/>
  <c r="V10" i="3"/>
  <c r="W10" i="3" s="1"/>
  <c r="V39" i="3"/>
  <c r="W39" i="3" s="1"/>
  <c r="V6" i="3"/>
  <c r="W6" i="3" s="1"/>
  <c r="V13" i="3"/>
  <c r="W13" i="3" s="1"/>
  <c r="V17" i="3"/>
  <c r="W17" i="3" s="1"/>
  <c r="V21" i="3"/>
  <c r="W21" i="3" s="1"/>
  <c r="V23" i="3"/>
  <c r="W23" i="3" s="1"/>
  <c r="V25" i="3"/>
  <c r="W25" i="3" s="1"/>
  <c r="V27" i="3"/>
  <c r="W27" i="3" s="1"/>
  <c r="Z13" i="3" s="1"/>
  <c r="V33" i="3"/>
  <c r="W33" i="3" s="1"/>
  <c r="V35" i="3"/>
  <c r="W35" i="3" s="1"/>
  <c r="V38" i="3"/>
  <c r="W38" i="3" s="1"/>
  <c r="Z14" i="3" s="1"/>
  <c r="V8" i="3"/>
  <c r="W8" i="3" s="1"/>
  <c r="Z8" i="3" s="1"/>
  <c r="V12" i="3"/>
  <c r="W12" i="3" s="1"/>
  <c r="V14" i="3"/>
  <c r="W14" i="3" s="1"/>
  <c r="V16" i="3"/>
  <c r="W16" i="3" s="1"/>
  <c r="Z10" i="3" s="1"/>
  <c r="V20" i="3"/>
  <c r="W20" i="3" s="1"/>
  <c r="V22" i="3"/>
  <c r="W22" i="3" s="1"/>
  <c r="V24" i="3"/>
  <c r="W24" i="3" s="1"/>
  <c r="V26" i="3"/>
  <c r="W26" i="3" s="1"/>
  <c r="V29" i="3"/>
  <c r="W29" i="3" s="1"/>
  <c r="V34" i="3"/>
  <c r="W34" i="3" s="1"/>
  <c r="Z12" i="3" l="1"/>
  <c r="Z11" i="3"/>
  <c r="Z5" i="3"/>
  <c r="Z4" i="3"/>
  <c r="Z6" i="3"/>
  <c r="Z7" i="3"/>
  <c r="Z3" i="3"/>
  <c r="W40" i="3"/>
  <c r="V40" i="3"/>
  <c r="Z15" i="3" l="1"/>
</calcChain>
</file>

<file path=xl/sharedStrings.xml><?xml version="1.0" encoding="utf-8"?>
<sst xmlns="http://schemas.openxmlformats.org/spreadsheetml/2006/main" count="122" uniqueCount="49">
  <si>
    <t>Свободные остатки</t>
  </si>
  <si>
    <t>З/П     3241</t>
  </si>
  <si>
    <t>Б/Л</t>
  </si>
  <si>
    <t>ОПВ    3142</t>
  </si>
  <si>
    <t>ИПН    3121</t>
  </si>
  <si>
    <t>С/Н       3122</t>
  </si>
  <si>
    <t>С/О       3141</t>
  </si>
  <si>
    <t>ОСМС    3151</t>
  </si>
  <si>
    <t>ОСМС взнос 3152</t>
  </si>
  <si>
    <t>И/Л        3242</t>
  </si>
  <si>
    <t>Ком.услуги    3210</t>
  </si>
  <si>
    <t>Газ</t>
  </si>
  <si>
    <t>Электроэнергия</t>
  </si>
  <si>
    <t>Вода</t>
  </si>
  <si>
    <t>НурОтан/Халык-Life    3248</t>
  </si>
  <si>
    <t>Профсоюз   3245</t>
  </si>
  <si>
    <t>Командировочные   1261</t>
  </si>
  <si>
    <t>Контрагенты</t>
  </si>
  <si>
    <t>Услуги 1С</t>
  </si>
  <si>
    <t>Всего выплачено</t>
  </si>
  <si>
    <t>Осталось</t>
  </si>
  <si>
    <t>РБ 011</t>
  </si>
  <si>
    <t>МБ 015</t>
  </si>
  <si>
    <t>МБ 045</t>
  </si>
  <si>
    <t>Всеобуч 003</t>
  </si>
  <si>
    <t>ПНФ 040</t>
  </si>
  <si>
    <t>Кап рас 067</t>
  </si>
  <si>
    <t>ИТОГО  003/011</t>
  </si>
  <si>
    <t>ИТОГО  003/015</t>
  </si>
  <si>
    <t>ИТОГО  003/045</t>
  </si>
  <si>
    <t>ИТОГО 040/011</t>
  </si>
  <si>
    <t>ИТОГО 040/015</t>
  </si>
  <si>
    <t>ИТОГО 040/045</t>
  </si>
  <si>
    <t>ИТОГО 040</t>
  </si>
  <si>
    <t>ИТОГО 067</t>
  </si>
  <si>
    <t>Общий итог</t>
  </si>
  <si>
    <t>ИТОГО 003</t>
  </si>
  <si>
    <t>З/П 3241</t>
  </si>
  <si>
    <t>ОСМС 3151</t>
  </si>
  <si>
    <t>ОПВ 3142</t>
  </si>
  <si>
    <t>ИПН 3121</t>
  </si>
  <si>
    <t>С/Н 3122</t>
  </si>
  <si>
    <t>С/О 3141</t>
  </si>
  <si>
    <t>И/Л 3242</t>
  </si>
  <si>
    <t>Ком.услуги 3210</t>
  </si>
  <si>
    <t>НурОтан/Халык-Life 3248</t>
  </si>
  <si>
    <t>Профсоюз 3245</t>
  </si>
  <si>
    <t>Электро энергия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</si>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</sst>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6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/>
    <xf numFmtId="3" fontId="1" fillId="0" borderId="8" xfId="0" applyNumberFormat="1" applyFont="1" applyBorder="1"/>
    <xf numFmtId="3" fontId="1" fillId="0" borderId="3" xfId="0" applyNumberFormat="1" applyFont="1" applyBorder="1"/>
    <xf numFmtId="3" fontId="2" fillId="6" borderId="16" xfId="0" applyNumberFormat="1" applyFont="1" applyFill="1" applyBorder="1"/>
    <xf numFmtId="3" fontId="1" fillId="0" borderId="2" xfId="0" applyNumberFormat="1" applyFont="1" applyBorder="1"/>
    <xf numFmtId="3" fontId="2" fillId="9" borderId="16" xfId="0" applyNumberFormat="1" applyFont="1" applyFill="1" applyBorder="1"/>
    <xf numFmtId="3" fontId="7" fillId="3" borderId="16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4" xfId="0" applyNumberFormat="1" applyFont="1" applyBorder="1"/>
    <xf numFmtId="3" fontId="2" fillId="6" borderId="17" xfId="0" applyNumberFormat="1" applyFont="1" applyFill="1" applyBorder="1"/>
    <xf numFmtId="3" fontId="1" fillId="0" borderId="5" xfId="0" applyNumberFormat="1" applyFont="1" applyBorder="1"/>
    <xf numFmtId="3" fontId="2" fillId="9" borderId="17" xfId="0" applyNumberFormat="1" applyFont="1" applyFill="1" applyBorder="1"/>
    <xf numFmtId="3" fontId="7" fillId="3" borderId="17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/>
    <xf numFmtId="3" fontId="1" fillId="0" borderId="7" xfId="0" applyNumberFormat="1" applyFont="1" applyBorder="1"/>
    <xf numFmtId="3" fontId="1" fillId="0" borderId="12" xfId="0" applyNumberFormat="1" applyFont="1" applyBorder="1"/>
    <xf numFmtId="3" fontId="2" fillId="6" borderId="24" xfId="0" applyNumberFormat="1" applyFont="1" applyFill="1" applyBorder="1"/>
    <xf numFmtId="3" fontId="1" fillId="0" borderId="13" xfId="0" applyNumberFormat="1" applyFont="1" applyBorder="1"/>
    <xf numFmtId="3" fontId="2" fillId="9" borderId="24" xfId="0" applyNumberFormat="1" applyFont="1" applyFill="1" applyBorder="1"/>
    <xf numFmtId="3" fontId="2" fillId="6" borderId="18" xfId="0" applyNumberFormat="1" applyFont="1" applyFill="1" applyBorder="1"/>
    <xf numFmtId="3" fontId="7" fillId="3" borderId="18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6" fillId="9" borderId="9" xfId="0" applyNumberFormat="1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/>
    <xf numFmtId="0" fontId="5" fillId="9" borderId="7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4" fillId="0" borderId="32" xfId="0" applyFont="1" applyBorder="1" applyAlignme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33" xfId="0" applyFont="1" applyBorder="1" applyAlignment="1"/>
    <xf numFmtId="0" fontId="6" fillId="3" borderId="2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6" fillId="9" borderId="20" xfId="0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3" fontId="6" fillId="9" borderId="21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6" borderId="37" xfId="0" applyNumberFormat="1" applyFont="1" applyFill="1" applyBorder="1" applyAlignment="1">
      <alignment horizontal="center" vertical="center"/>
    </xf>
    <xf numFmtId="3" fontId="2" fillId="6" borderId="17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2" fillId="9" borderId="37" xfId="0" applyNumberFormat="1" applyFont="1" applyFill="1" applyBorder="1" applyAlignment="1">
      <alignment horizontal="center" vertical="center"/>
    </xf>
    <xf numFmtId="3" fontId="2" fillId="9" borderId="17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3" fontId="2" fillId="9" borderId="18" xfId="0" applyNumberFormat="1" applyFont="1" applyFill="1" applyBorder="1" applyAlignment="1">
      <alignment horizontal="center" vertical="center"/>
    </xf>
    <xf numFmtId="3" fontId="2" fillId="6" borderId="22" xfId="0" applyNumberFormat="1" applyFont="1" applyFill="1" applyBorder="1" applyAlignment="1">
      <alignment horizontal="center" vertical="center"/>
    </xf>
    <xf numFmtId="0" fontId="10" fillId="0" borderId="0" xfId="0" applyFont="1"/>
    <xf numFmtId="3" fontId="2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3" fontId="2" fillId="6" borderId="3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" fontId="0" fillId="0" borderId="0" xfId="0" applyNumberFormat="1"/>
    <xf numFmtId="3" fontId="6" fillId="0" borderId="20" xfId="0" applyNumberFormat="1" applyFont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3" fontId="6" fillId="9" borderId="20" xfId="0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9" fillId="0" borderId="9" xfId="0" applyFont="1" applyBorder="1" applyAlignment="1"/>
    <xf numFmtId="0" fontId="4" fillId="0" borderId="9" xfId="0" applyFont="1" applyBorder="1" applyAlignment="1"/>
    <xf numFmtId="3" fontId="9" fillId="0" borderId="45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3" fontId="8" fillId="0" borderId="0" xfId="0" applyNumberFormat="1" applyFont="1"/>
    <xf numFmtId="3" fontId="6" fillId="0" borderId="4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9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D9" sqref="AD9"/>
    </sheetView>
  </sheetViews>
  <sheetFormatPr defaultRowHeight="21" x14ac:dyDescent="0.35"/>
  <cols>
    <col min="1" max="1" width="8.5703125" style="63" customWidth="1"/>
    <col min="2" max="2" width="7.28515625" style="63" bestFit="1" customWidth="1"/>
    <col min="3" max="3" width="7.140625" style="74" bestFit="1" customWidth="1"/>
    <col min="4" max="4" width="16.28515625" style="70" bestFit="1" customWidth="1"/>
    <col min="5" max="5" width="14.28515625" style="93" bestFit="1" customWidth="1"/>
    <col min="6" max="6" width="9.140625" style="93" bestFit="1" customWidth="1"/>
    <col min="7" max="8" width="5" style="93" bestFit="1" customWidth="1"/>
    <col min="9" max="9" width="12.7109375" style="93" bestFit="1" customWidth="1"/>
    <col min="10" max="11" width="10.5703125" style="93" bestFit="1" customWidth="1"/>
    <col min="12" max="12" width="8.85546875" style="93" bestFit="1" customWidth="1"/>
    <col min="13" max="13" width="5" style="93" bestFit="1" customWidth="1"/>
    <col min="14" max="14" width="8.85546875" style="93" bestFit="1" customWidth="1"/>
    <col min="15" max="15" width="5" style="93" customWidth="1"/>
    <col min="16" max="16" width="8.85546875" style="93" bestFit="1" customWidth="1"/>
    <col min="17" max="17" width="5" style="93" bestFit="1" customWidth="1"/>
    <col min="18" max="18" width="8.85546875" style="93" bestFit="1" customWidth="1"/>
    <col min="19" max="20" width="10.5703125" style="93" bestFit="1" customWidth="1"/>
    <col min="21" max="21" width="5" style="93" bestFit="1" customWidth="1"/>
    <col min="22" max="23" width="16.28515625" style="70" bestFit="1" customWidth="1"/>
    <col min="25" max="25" width="9.7109375" bestFit="1" customWidth="1"/>
    <col min="26" max="26" width="15.42578125" bestFit="1" customWidth="1"/>
    <col min="28" max="28" width="10.28515625" bestFit="1" customWidth="1"/>
  </cols>
  <sheetData>
    <row r="1" spans="1:28" ht="113.25" customHeight="1" thickBot="1" x14ac:dyDescent="0.4">
      <c r="A1" s="66"/>
      <c r="B1" s="67"/>
      <c r="C1" s="71"/>
      <c r="D1" s="75" t="s">
        <v>0</v>
      </c>
      <c r="E1" s="75" t="s">
        <v>37</v>
      </c>
      <c r="F1" s="75" t="s">
        <v>2</v>
      </c>
      <c r="G1" s="75" t="s">
        <v>39</v>
      </c>
      <c r="H1" s="75" t="s">
        <v>40</v>
      </c>
      <c r="I1" s="75" t="s">
        <v>41</v>
      </c>
      <c r="J1" s="75" t="s">
        <v>42</v>
      </c>
      <c r="K1" s="75" t="s">
        <v>38</v>
      </c>
      <c r="L1" s="75" t="s">
        <v>8</v>
      </c>
      <c r="M1" s="75" t="s">
        <v>43</v>
      </c>
      <c r="N1" s="75" t="s">
        <v>44</v>
      </c>
      <c r="O1" s="75" t="s">
        <v>11</v>
      </c>
      <c r="P1" s="75" t="s">
        <v>47</v>
      </c>
      <c r="Q1" s="75" t="s">
        <v>13</v>
      </c>
      <c r="R1" s="75" t="s">
        <v>45</v>
      </c>
      <c r="S1" s="75" t="s">
        <v>46</v>
      </c>
      <c r="T1" s="75" t="s">
        <v>17</v>
      </c>
      <c r="U1" s="75" t="s">
        <v>18</v>
      </c>
      <c r="V1" s="75" t="s">
        <v>19</v>
      </c>
      <c r="W1" s="75" t="s">
        <v>20</v>
      </c>
    </row>
    <row r="2" spans="1:28" thickBot="1" x14ac:dyDescent="0.3">
      <c r="A2" s="147" t="s">
        <v>24</v>
      </c>
      <c r="B2" s="150" t="s">
        <v>21</v>
      </c>
      <c r="C2" s="72">
        <v>111</v>
      </c>
      <c r="D2" s="33">
        <v>1787000</v>
      </c>
      <c r="E2" s="34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86"/>
      <c r="V2" s="33">
        <f t="shared" ref="V2:V14" si="0">SUM(E2:U2)</f>
        <v>0</v>
      </c>
      <c r="W2" s="30">
        <f t="shared" ref="W2:W39" si="1">D2-V2</f>
        <v>1787000</v>
      </c>
    </row>
    <row r="3" spans="1:28" ht="21.75" thickBot="1" x14ac:dyDescent="0.3">
      <c r="A3" s="148"/>
      <c r="B3" s="151"/>
      <c r="C3" s="72">
        <v>121</v>
      </c>
      <c r="D3" s="33">
        <v>12000</v>
      </c>
      <c r="E3" s="34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2"/>
      <c r="V3" s="33">
        <f t="shared" si="0"/>
        <v>0</v>
      </c>
      <c r="W3" s="30">
        <f t="shared" si="1"/>
        <v>12000</v>
      </c>
      <c r="Y3" s="68">
        <v>111</v>
      </c>
      <c r="Z3" s="69">
        <f t="shared" ref="Z3:Z14" si="2">SUMIFS(W:W,C:C,Y3)</f>
        <v>19149093</v>
      </c>
    </row>
    <row r="4" spans="1:28" ht="21.75" thickBot="1" x14ac:dyDescent="0.3">
      <c r="A4" s="148"/>
      <c r="B4" s="151"/>
      <c r="C4" s="72">
        <v>122</v>
      </c>
      <c r="D4" s="33">
        <v>190000</v>
      </c>
      <c r="E4" s="34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2"/>
      <c r="V4" s="33">
        <f t="shared" si="0"/>
        <v>0</v>
      </c>
      <c r="W4" s="30">
        <f t="shared" si="1"/>
        <v>190000</v>
      </c>
      <c r="Y4" s="68">
        <v>113</v>
      </c>
      <c r="Z4" s="69">
        <f t="shared" si="2"/>
        <v>895</v>
      </c>
    </row>
    <row r="5" spans="1:28" ht="21.75" thickBot="1" x14ac:dyDescent="0.3">
      <c r="A5" s="148"/>
      <c r="B5" s="151"/>
      <c r="C5" s="72">
        <v>124</v>
      </c>
      <c r="D5" s="33">
        <v>83368</v>
      </c>
      <c r="E5" s="3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42"/>
      <c r="V5" s="33">
        <f t="shared" si="0"/>
        <v>0</v>
      </c>
      <c r="W5" s="30">
        <f t="shared" si="1"/>
        <v>83368</v>
      </c>
      <c r="Y5" s="68">
        <v>121</v>
      </c>
      <c r="Z5" s="69">
        <f t="shared" si="2"/>
        <v>865000</v>
      </c>
      <c r="AB5" s="104"/>
    </row>
    <row r="6" spans="1:28" ht="21.75" thickBot="1" x14ac:dyDescent="0.3">
      <c r="A6" s="148"/>
      <c r="B6" s="151"/>
      <c r="C6" s="72">
        <v>163</v>
      </c>
      <c r="D6" s="33"/>
      <c r="E6" s="81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2"/>
      <c r="V6" s="33">
        <f t="shared" si="0"/>
        <v>0</v>
      </c>
      <c r="W6" s="30">
        <f t="shared" si="1"/>
        <v>0</v>
      </c>
      <c r="Y6" s="68">
        <v>122</v>
      </c>
      <c r="Z6" s="69">
        <f t="shared" si="2"/>
        <v>1039877</v>
      </c>
    </row>
    <row r="7" spans="1:28" ht="102" thickBot="1" x14ac:dyDescent="0.3">
      <c r="A7" s="148"/>
      <c r="B7" s="152"/>
      <c r="C7" s="98" t="s">
        <v>27</v>
      </c>
      <c r="D7" s="44">
        <f t="shared" ref="D7:U7" si="3">SUM(D2:D6)</f>
        <v>2072368</v>
      </c>
      <c r="E7" s="82">
        <f t="shared" si="3"/>
        <v>0</v>
      </c>
      <c r="F7" s="83">
        <f t="shared" si="3"/>
        <v>0</v>
      </c>
      <c r="G7" s="83">
        <f t="shared" si="3"/>
        <v>0</v>
      </c>
      <c r="H7" s="83">
        <f t="shared" si="3"/>
        <v>0</v>
      </c>
      <c r="I7" s="83">
        <f t="shared" si="3"/>
        <v>0</v>
      </c>
      <c r="J7" s="83">
        <f t="shared" si="3"/>
        <v>0</v>
      </c>
      <c r="K7" s="83">
        <f t="shared" si="3"/>
        <v>0</v>
      </c>
      <c r="L7" s="83">
        <f t="shared" si="3"/>
        <v>0</v>
      </c>
      <c r="M7" s="83">
        <f t="shared" si="3"/>
        <v>0</v>
      </c>
      <c r="N7" s="83">
        <f t="shared" si="3"/>
        <v>0</v>
      </c>
      <c r="O7" s="83">
        <f t="shared" si="3"/>
        <v>0</v>
      </c>
      <c r="P7" s="83">
        <f t="shared" si="3"/>
        <v>0</v>
      </c>
      <c r="Q7" s="83">
        <f t="shared" si="3"/>
        <v>0</v>
      </c>
      <c r="R7" s="83">
        <f t="shared" si="3"/>
        <v>0</v>
      </c>
      <c r="S7" s="83">
        <f t="shared" si="3"/>
        <v>0</v>
      </c>
      <c r="T7" s="83">
        <f t="shared" si="3"/>
        <v>0</v>
      </c>
      <c r="U7" s="84">
        <f t="shared" si="3"/>
        <v>0</v>
      </c>
      <c r="V7" s="33">
        <f t="shared" si="0"/>
        <v>0</v>
      </c>
      <c r="W7" s="30">
        <f t="shared" si="1"/>
        <v>2072368</v>
      </c>
      <c r="Y7" s="68">
        <v>124</v>
      </c>
      <c r="Z7" s="69">
        <f t="shared" si="2"/>
        <v>786048</v>
      </c>
    </row>
    <row r="8" spans="1:28" ht="21.75" thickBot="1" x14ac:dyDescent="0.3">
      <c r="A8" s="148"/>
      <c r="B8" s="153" t="s">
        <v>22</v>
      </c>
      <c r="C8" s="72">
        <v>149</v>
      </c>
      <c r="D8" s="33">
        <v>108000</v>
      </c>
      <c r="E8" s="81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/>
      <c r="V8" s="33">
        <f t="shared" si="0"/>
        <v>0</v>
      </c>
      <c r="W8" s="30">
        <f t="shared" si="1"/>
        <v>108000</v>
      </c>
      <c r="Y8" s="68">
        <v>149</v>
      </c>
      <c r="Z8" s="69">
        <f t="shared" si="2"/>
        <v>598816.67999999993</v>
      </c>
    </row>
    <row r="9" spans="1:28" ht="102" thickBot="1" x14ac:dyDescent="0.3">
      <c r="A9" s="148"/>
      <c r="B9" s="154"/>
      <c r="C9" s="98" t="s">
        <v>28</v>
      </c>
      <c r="D9" s="44">
        <f t="shared" ref="D9:U9" si="4">D8</f>
        <v>108000</v>
      </c>
      <c r="E9" s="82">
        <f t="shared" si="4"/>
        <v>0</v>
      </c>
      <c r="F9" s="83">
        <f t="shared" si="4"/>
        <v>0</v>
      </c>
      <c r="G9" s="83">
        <f t="shared" si="4"/>
        <v>0</v>
      </c>
      <c r="H9" s="83">
        <f t="shared" si="4"/>
        <v>0</v>
      </c>
      <c r="I9" s="83">
        <f t="shared" si="4"/>
        <v>0</v>
      </c>
      <c r="J9" s="83">
        <f t="shared" si="4"/>
        <v>0</v>
      </c>
      <c r="K9" s="83">
        <f t="shared" si="4"/>
        <v>0</v>
      </c>
      <c r="L9" s="83">
        <f t="shared" si="4"/>
        <v>0</v>
      </c>
      <c r="M9" s="83">
        <f t="shared" si="4"/>
        <v>0</v>
      </c>
      <c r="N9" s="83">
        <f t="shared" si="4"/>
        <v>0</v>
      </c>
      <c r="O9" s="83">
        <f t="shared" si="4"/>
        <v>0</v>
      </c>
      <c r="P9" s="83">
        <f t="shared" si="4"/>
        <v>0</v>
      </c>
      <c r="Q9" s="83">
        <f t="shared" si="4"/>
        <v>0</v>
      </c>
      <c r="R9" s="83">
        <f t="shared" si="4"/>
        <v>0</v>
      </c>
      <c r="S9" s="83">
        <f t="shared" si="4"/>
        <v>0</v>
      </c>
      <c r="T9" s="83">
        <f t="shared" si="4"/>
        <v>0</v>
      </c>
      <c r="U9" s="84">
        <f t="shared" si="4"/>
        <v>0</v>
      </c>
      <c r="V9" s="33">
        <f t="shared" si="0"/>
        <v>0</v>
      </c>
      <c r="W9" s="30">
        <f t="shared" si="1"/>
        <v>108000</v>
      </c>
      <c r="Y9" s="68">
        <v>151</v>
      </c>
      <c r="Z9" s="69">
        <f t="shared" si="2"/>
        <v>540</v>
      </c>
    </row>
    <row r="10" spans="1:28" ht="21.75" thickBot="1" x14ac:dyDescent="0.3">
      <c r="A10" s="148"/>
      <c r="B10" s="155" t="s">
        <v>23</v>
      </c>
      <c r="C10" s="72">
        <v>111</v>
      </c>
      <c r="D10" s="33"/>
      <c r="E10" s="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86"/>
      <c r="V10" s="33">
        <f t="shared" si="0"/>
        <v>0</v>
      </c>
      <c r="W10" s="30">
        <f t="shared" si="1"/>
        <v>0</v>
      </c>
      <c r="Y10" s="68">
        <v>152</v>
      </c>
      <c r="Z10" s="69">
        <f t="shared" si="2"/>
        <v>25000</v>
      </c>
    </row>
    <row r="11" spans="1:28" ht="21.75" thickBot="1" x14ac:dyDescent="0.3">
      <c r="A11" s="148"/>
      <c r="B11" s="156"/>
      <c r="C11" s="72">
        <v>113</v>
      </c>
      <c r="D11" s="33"/>
      <c r="E11" s="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86"/>
      <c r="V11" s="33">
        <f t="shared" si="0"/>
        <v>0</v>
      </c>
      <c r="W11" s="30">
        <f t="shared" si="1"/>
        <v>0</v>
      </c>
      <c r="Y11" s="68">
        <v>159</v>
      </c>
      <c r="Z11" s="69">
        <f t="shared" si="2"/>
        <v>10944000</v>
      </c>
    </row>
    <row r="12" spans="1:28" ht="21.75" thickBot="1" x14ac:dyDescent="0.3">
      <c r="A12" s="148"/>
      <c r="B12" s="156"/>
      <c r="C12" s="72">
        <v>121</v>
      </c>
      <c r="D12" s="33">
        <v>17000</v>
      </c>
      <c r="E12" s="34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42"/>
      <c r="V12" s="33">
        <f t="shared" si="0"/>
        <v>0</v>
      </c>
      <c r="W12" s="30">
        <f t="shared" si="1"/>
        <v>17000</v>
      </c>
      <c r="Y12" s="68">
        <v>163</v>
      </c>
      <c r="Z12" s="69">
        <f t="shared" si="2"/>
        <v>434.6</v>
      </c>
    </row>
    <row r="13" spans="1:28" ht="21.75" thickBot="1" x14ac:dyDescent="0.3">
      <c r="A13" s="148"/>
      <c r="B13" s="156"/>
      <c r="C13" s="72">
        <v>122</v>
      </c>
      <c r="D13" s="33">
        <v>20000</v>
      </c>
      <c r="E13" s="3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2"/>
      <c r="V13" s="33">
        <f t="shared" si="0"/>
        <v>0</v>
      </c>
      <c r="W13" s="30">
        <f t="shared" si="1"/>
        <v>20000</v>
      </c>
      <c r="Y13" s="68">
        <v>169</v>
      </c>
      <c r="Z13" s="69">
        <f t="shared" si="2"/>
        <v>0</v>
      </c>
    </row>
    <row r="14" spans="1:28" ht="21.75" thickBot="1" x14ac:dyDescent="0.3">
      <c r="A14" s="148"/>
      <c r="B14" s="156"/>
      <c r="C14" s="72">
        <v>124</v>
      </c>
      <c r="D14" s="33">
        <v>1825</v>
      </c>
      <c r="E14" s="34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2"/>
      <c r="V14" s="33">
        <f t="shared" si="0"/>
        <v>0</v>
      </c>
      <c r="W14" s="30">
        <f t="shared" si="1"/>
        <v>1825</v>
      </c>
      <c r="Y14" s="68">
        <v>414</v>
      </c>
      <c r="Z14" s="69">
        <f t="shared" si="2"/>
        <v>0</v>
      </c>
    </row>
    <row r="15" spans="1:28" thickBot="1" x14ac:dyDescent="0.35">
      <c r="A15" s="148"/>
      <c r="B15" s="156"/>
      <c r="C15" s="72">
        <v>151</v>
      </c>
      <c r="D15" s="33">
        <v>540</v>
      </c>
      <c r="E15" s="34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42"/>
      <c r="V15" s="33">
        <f>N15</f>
        <v>0</v>
      </c>
      <c r="W15" s="30">
        <f t="shared" si="1"/>
        <v>540</v>
      </c>
      <c r="Z15" s="49">
        <f>SUM(Z3:Z14)</f>
        <v>33409704.280000001</v>
      </c>
    </row>
    <row r="16" spans="1:28" thickBot="1" x14ac:dyDescent="0.3">
      <c r="A16" s="148"/>
      <c r="B16" s="156"/>
      <c r="C16" s="72">
        <v>152</v>
      </c>
      <c r="D16" s="33">
        <v>25000</v>
      </c>
      <c r="E16" s="34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2"/>
      <c r="V16" s="33">
        <f t="shared" ref="V16:V39" si="5">SUM(E16:U16)</f>
        <v>0</v>
      </c>
      <c r="W16" s="30">
        <f t="shared" si="1"/>
        <v>25000</v>
      </c>
    </row>
    <row r="17" spans="1:23" thickBot="1" x14ac:dyDescent="0.3">
      <c r="A17" s="148"/>
      <c r="B17" s="156"/>
      <c r="C17" s="72">
        <v>163</v>
      </c>
      <c r="D17" s="33">
        <v>434.6</v>
      </c>
      <c r="E17" s="81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2"/>
      <c r="V17" s="33">
        <f t="shared" si="5"/>
        <v>0</v>
      </c>
      <c r="W17" s="30">
        <f t="shared" si="1"/>
        <v>434.6</v>
      </c>
    </row>
    <row r="18" spans="1:23" ht="102" thickBot="1" x14ac:dyDescent="0.3">
      <c r="A18" s="148"/>
      <c r="B18" s="157"/>
      <c r="C18" s="98" t="s">
        <v>29</v>
      </c>
      <c r="D18" s="44">
        <f t="shared" ref="D18:U18" si="6">SUM(D10:D17)</f>
        <v>64799.6</v>
      </c>
      <c r="E18" s="82">
        <f t="shared" si="6"/>
        <v>0</v>
      </c>
      <c r="F18" s="83">
        <f t="shared" si="6"/>
        <v>0</v>
      </c>
      <c r="G18" s="83">
        <f t="shared" si="6"/>
        <v>0</v>
      </c>
      <c r="H18" s="83">
        <f t="shared" si="6"/>
        <v>0</v>
      </c>
      <c r="I18" s="83">
        <f t="shared" si="6"/>
        <v>0</v>
      </c>
      <c r="J18" s="83">
        <f t="shared" si="6"/>
        <v>0</v>
      </c>
      <c r="K18" s="83">
        <f t="shared" si="6"/>
        <v>0</v>
      </c>
      <c r="L18" s="83">
        <f t="shared" si="6"/>
        <v>0</v>
      </c>
      <c r="M18" s="83">
        <f t="shared" si="6"/>
        <v>0</v>
      </c>
      <c r="N18" s="83">
        <f t="shared" si="6"/>
        <v>0</v>
      </c>
      <c r="O18" s="83">
        <f t="shared" si="6"/>
        <v>0</v>
      </c>
      <c r="P18" s="83">
        <f t="shared" si="6"/>
        <v>0</v>
      </c>
      <c r="Q18" s="83">
        <f t="shared" si="6"/>
        <v>0</v>
      </c>
      <c r="R18" s="83">
        <f t="shared" si="6"/>
        <v>0</v>
      </c>
      <c r="S18" s="83">
        <f t="shared" si="6"/>
        <v>0</v>
      </c>
      <c r="T18" s="83">
        <f t="shared" si="6"/>
        <v>0</v>
      </c>
      <c r="U18" s="84">
        <f t="shared" si="6"/>
        <v>0</v>
      </c>
      <c r="V18" s="33">
        <f t="shared" si="5"/>
        <v>0</v>
      </c>
      <c r="W18" s="30">
        <f t="shared" si="1"/>
        <v>64799.6</v>
      </c>
    </row>
    <row r="19" spans="1:23" ht="81.75" thickBot="1" x14ac:dyDescent="0.3">
      <c r="A19" s="149"/>
      <c r="B19" s="100"/>
      <c r="C19" s="99" t="s">
        <v>36</v>
      </c>
      <c r="D19" s="45">
        <f t="shared" ref="D19:U19" si="7">D7+D9+D18</f>
        <v>2245167.6</v>
      </c>
      <c r="E19" s="87">
        <f t="shared" si="7"/>
        <v>0</v>
      </c>
      <c r="F19" s="88">
        <f t="shared" si="7"/>
        <v>0</v>
      </c>
      <c r="G19" s="88">
        <f t="shared" si="7"/>
        <v>0</v>
      </c>
      <c r="H19" s="88">
        <f t="shared" si="7"/>
        <v>0</v>
      </c>
      <c r="I19" s="88">
        <f t="shared" si="7"/>
        <v>0</v>
      </c>
      <c r="J19" s="88">
        <f t="shared" si="7"/>
        <v>0</v>
      </c>
      <c r="K19" s="88">
        <f t="shared" si="7"/>
        <v>0</v>
      </c>
      <c r="L19" s="88">
        <f t="shared" si="7"/>
        <v>0</v>
      </c>
      <c r="M19" s="88">
        <f t="shared" si="7"/>
        <v>0</v>
      </c>
      <c r="N19" s="88">
        <f t="shared" si="7"/>
        <v>0</v>
      </c>
      <c r="O19" s="88">
        <f t="shared" si="7"/>
        <v>0</v>
      </c>
      <c r="P19" s="88">
        <f t="shared" si="7"/>
        <v>0</v>
      </c>
      <c r="Q19" s="88">
        <f t="shared" si="7"/>
        <v>0</v>
      </c>
      <c r="R19" s="88">
        <f t="shared" si="7"/>
        <v>0</v>
      </c>
      <c r="S19" s="88">
        <f t="shared" si="7"/>
        <v>0</v>
      </c>
      <c r="T19" s="88">
        <f t="shared" si="7"/>
        <v>0</v>
      </c>
      <c r="U19" s="89">
        <f t="shared" si="7"/>
        <v>0</v>
      </c>
      <c r="V19" s="33">
        <f t="shared" si="5"/>
        <v>0</v>
      </c>
      <c r="W19" s="30">
        <f t="shared" si="1"/>
        <v>2245167.6</v>
      </c>
    </row>
    <row r="20" spans="1:23" thickBot="1" x14ac:dyDescent="0.3">
      <c r="A20" s="158" t="s">
        <v>25</v>
      </c>
      <c r="B20" s="161" t="s">
        <v>21</v>
      </c>
      <c r="C20" s="72">
        <v>111</v>
      </c>
      <c r="D20" s="33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86"/>
      <c r="V20" s="33">
        <f t="shared" si="5"/>
        <v>0</v>
      </c>
      <c r="W20" s="30">
        <f t="shared" si="1"/>
        <v>0</v>
      </c>
    </row>
    <row r="21" spans="1:23" thickBot="1" x14ac:dyDescent="0.3">
      <c r="A21" s="159"/>
      <c r="B21" s="162"/>
      <c r="C21" s="72">
        <v>113</v>
      </c>
      <c r="D21" s="33"/>
      <c r="E21" s="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86"/>
      <c r="V21" s="33">
        <f t="shared" si="5"/>
        <v>0</v>
      </c>
      <c r="W21" s="30">
        <f t="shared" si="1"/>
        <v>0</v>
      </c>
    </row>
    <row r="22" spans="1:23" thickBot="1" x14ac:dyDescent="0.3">
      <c r="A22" s="159"/>
      <c r="B22" s="162"/>
      <c r="C22" s="72">
        <v>121</v>
      </c>
      <c r="D22" s="33">
        <v>30000</v>
      </c>
      <c r="E22" s="34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2"/>
      <c r="V22" s="33">
        <f t="shared" si="5"/>
        <v>0</v>
      </c>
      <c r="W22" s="30">
        <f t="shared" si="1"/>
        <v>30000</v>
      </c>
    </row>
    <row r="23" spans="1:23" thickBot="1" x14ac:dyDescent="0.3">
      <c r="A23" s="159"/>
      <c r="B23" s="162"/>
      <c r="C23" s="72">
        <v>122</v>
      </c>
      <c r="D23" s="33">
        <v>283000</v>
      </c>
      <c r="E23" s="34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  <c r="V23" s="33">
        <f t="shared" si="5"/>
        <v>0</v>
      </c>
      <c r="W23" s="30">
        <f t="shared" si="1"/>
        <v>283000</v>
      </c>
    </row>
    <row r="24" spans="1:23" thickBot="1" x14ac:dyDescent="0.3">
      <c r="A24" s="159"/>
      <c r="B24" s="162"/>
      <c r="C24" s="72">
        <v>124</v>
      </c>
      <c r="D24" s="33">
        <v>89212</v>
      </c>
      <c r="E24" s="34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2"/>
      <c r="V24" s="33">
        <f t="shared" si="5"/>
        <v>0</v>
      </c>
      <c r="W24" s="30">
        <f t="shared" si="1"/>
        <v>89212</v>
      </c>
    </row>
    <row r="25" spans="1:23" thickBot="1" x14ac:dyDescent="0.3">
      <c r="A25" s="159"/>
      <c r="B25" s="162"/>
      <c r="C25" s="72">
        <v>149</v>
      </c>
      <c r="D25" s="77">
        <v>490816.68</v>
      </c>
      <c r="E25" s="34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42"/>
      <c r="V25" s="33">
        <f t="shared" si="5"/>
        <v>0</v>
      </c>
      <c r="W25" s="30">
        <f t="shared" si="1"/>
        <v>490816.68</v>
      </c>
    </row>
    <row r="26" spans="1:23" thickBot="1" x14ac:dyDescent="0.3">
      <c r="A26" s="159"/>
      <c r="B26" s="162"/>
      <c r="C26" s="72">
        <v>159</v>
      </c>
      <c r="D26" s="33">
        <v>10906000</v>
      </c>
      <c r="E26" s="34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2"/>
      <c r="V26" s="33">
        <f t="shared" si="5"/>
        <v>0</v>
      </c>
      <c r="W26" s="30">
        <f t="shared" si="1"/>
        <v>10906000</v>
      </c>
    </row>
    <row r="27" spans="1:23" thickBot="1" x14ac:dyDescent="0.3">
      <c r="A27" s="159"/>
      <c r="B27" s="162"/>
      <c r="C27" s="72">
        <v>169</v>
      </c>
      <c r="D27" s="33"/>
      <c r="E27" s="8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2"/>
      <c r="V27" s="33">
        <f t="shared" si="5"/>
        <v>0</v>
      </c>
      <c r="W27" s="30">
        <f t="shared" si="1"/>
        <v>0</v>
      </c>
    </row>
    <row r="28" spans="1:23" ht="102" thickBot="1" x14ac:dyDescent="0.3">
      <c r="A28" s="159"/>
      <c r="B28" s="163"/>
      <c r="C28" s="98" t="s">
        <v>30</v>
      </c>
      <c r="D28" s="44">
        <f t="shared" ref="D28:U28" si="8">SUM(D20:D27)</f>
        <v>11799028.68</v>
      </c>
      <c r="E28" s="82">
        <f t="shared" si="8"/>
        <v>0</v>
      </c>
      <c r="F28" s="83">
        <f t="shared" si="8"/>
        <v>0</v>
      </c>
      <c r="G28" s="83">
        <f t="shared" si="8"/>
        <v>0</v>
      </c>
      <c r="H28" s="83">
        <f t="shared" si="8"/>
        <v>0</v>
      </c>
      <c r="I28" s="83">
        <f t="shared" si="8"/>
        <v>0</v>
      </c>
      <c r="J28" s="83">
        <f t="shared" si="8"/>
        <v>0</v>
      </c>
      <c r="K28" s="83">
        <f t="shared" si="8"/>
        <v>0</v>
      </c>
      <c r="L28" s="83">
        <f t="shared" si="8"/>
        <v>0</v>
      </c>
      <c r="M28" s="83">
        <f t="shared" si="8"/>
        <v>0</v>
      </c>
      <c r="N28" s="83">
        <f t="shared" si="8"/>
        <v>0</v>
      </c>
      <c r="O28" s="83">
        <f t="shared" si="8"/>
        <v>0</v>
      </c>
      <c r="P28" s="83">
        <f t="shared" si="8"/>
        <v>0</v>
      </c>
      <c r="Q28" s="83">
        <f t="shared" si="8"/>
        <v>0</v>
      </c>
      <c r="R28" s="83">
        <f t="shared" si="8"/>
        <v>0</v>
      </c>
      <c r="S28" s="83">
        <f t="shared" si="8"/>
        <v>0</v>
      </c>
      <c r="T28" s="83">
        <f t="shared" si="8"/>
        <v>0</v>
      </c>
      <c r="U28" s="84">
        <f t="shared" si="8"/>
        <v>0</v>
      </c>
      <c r="V28" s="33">
        <f t="shared" si="5"/>
        <v>0</v>
      </c>
      <c r="W28" s="30">
        <f t="shared" si="1"/>
        <v>11799028.68</v>
      </c>
    </row>
    <row r="29" spans="1:23" thickBot="1" x14ac:dyDescent="0.3">
      <c r="A29" s="159"/>
      <c r="B29" s="164" t="s">
        <v>22</v>
      </c>
      <c r="C29" s="95">
        <v>159</v>
      </c>
      <c r="D29" s="33">
        <v>38000</v>
      </c>
      <c r="E29" s="81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  <c r="V29" s="33">
        <f t="shared" si="5"/>
        <v>0</v>
      </c>
      <c r="W29" s="30">
        <f t="shared" si="1"/>
        <v>38000</v>
      </c>
    </row>
    <row r="30" spans="1:23" ht="102" thickBot="1" x14ac:dyDescent="0.3">
      <c r="A30" s="159"/>
      <c r="B30" s="165"/>
      <c r="C30" s="73" t="s">
        <v>31</v>
      </c>
      <c r="D30" s="44">
        <f t="shared" ref="D30:U30" si="9">D29</f>
        <v>38000</v>
      </c>
      <c r="E30" s="82">
        <f t="shared" si="9"/>
        <v>0</v>
      </c>
      <c r="F30" s="83">
        <f t="shared" si="9"/>
        <v>0</v>
      </c>
      <c r="G30" s="83">
        <f t="shared" si="9"/>
        <v>0</v>
      </c>
      <c r="H30" s="83">
        <f t="shared" si="9"/>
        <v>0</v>
      </c>
      <c r="I30" s="83">
        <f t="shared" si="9"/>
        <v>0</v>
      </c>
      <c r="J30" s="83">
        <f t="shared" si="9"/>
        <v>0</v>
      </c>
      <c r="K30" s="83">
        <f t="shared" si="9"/>
        <v>0</v>
      </c>
      <c r="L30" s="83">
        <f t="shared" si="9"/>
        <v>0</v>
      </c>
      <c r="M30" s="83">
        <f t="shared" si="9"/>
        <v>0</v>
      </c>
      <c r="N30" s="83">
        <f t="shared" si="9"/>
        <v>0</v>
      </c>
      <c r="O30" s="83">
        <f t="shared" si="9"/>
        <v>0</v>
      </c>
      <c r="P30" s="83">
        <f t="shared" si="9"/>
        <v>0</v>
      </c>
      <c r="Q30" s="83">
        <f t="shared" si="9"/>
        <v>0</v>
      </c>
      <c r="R30" s="83">
        <f t="shared" si="9"/>
        <v>0</v>
      </c>
      <c r="S30" s="83">
        <f t="shared" si="9"/>
        <v>0</v>
      </c>
      <c r="T30" s="83">
        <f t="shared" si="9"/>
        <v>0</v>
      </c>
      <c r="U30" s="84">
        <f t="shared" si="9"/>
        <v>0</v>
      </c>
      <c r="V30" s="33">
        <f t="shared" si="5"/>
        <v>0</v>
      </c>
      <c r="W30" s="30">
        <f t="shared" si="1"/>
        <v>38000</v>
      </c>
    </row>
    <row r="31" spans="1:23" thickBot="1" x14ac:dyDescent="0.3">
      <c r="A31" s="159"/>
      <c r="B31" s="166" t="s">
        <v>23</v>
      </c>
      <c r="C31" s="95">
        <v>111</v>
      </c>
      <c r="D31" s="33">
        <v>17362093</v>
      </c>
      <c r="E31" s="3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86"/>
      <c r="V31" s="33">
        <f t="shared" si="5"/>
        <v>0</v>
      </c>
      <c r="W31" s="30">
        <f t="shared" si="1"/>
        <v>17362093</v>
      </c>
    </row>
    <row r="32" spans="1:23" thickBot="1" x14ac:dyDescent="0.3">
      <c r="A32" s="159"/>
      <c r="B32" s="167"/>
      <c r="C32" s="95">
        <v>113</v>
      </c>
      <c r="D32" s="33">
        <v>895</v>
      </c>
      <c r="E32" s="3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2"/>
      <c r="V32" s="33">
        <f t="shared" si="5"/>
        <v>0</v>
      </c>
      <c r="W32" s="30">
        <f t="shared" si="1"/>
        <v>895</v>
      </c>
    </row>
    <row r="33" spans="1:23" thickBot="1" x14ac:dyDescent="0.3">
      <c r="A33" s="159"/>
      <c r="B33" s="167"/>
      <c r="C33" s="95">
        <v>121</v>
      </c>
      <c r="D33" s="33">
        <v>806000</v>
      </c>
      <c r="E33" s="34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2"/>
      <c r="V33" s="33">
        <f t="shared" si="5"/>
        <v>0</v>
      </c>
      <c r="W33" s="30">
        <f t="shared" si="1"/>
        <v>806000</v>
      </c>
    </row>
    <row r="34" spans="1:23" thickBot="1" x14ac:dyDescent="0.3">
      <c r="A34" s="159"/>
      <c r="B34" s="167"/>
      <c r="C34" s="95">
        <v>122</v>
      </c>
      <c r="D34" s="33">
        <v>546877</v>
      </c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2"/>
      <c r="V34" s="33">
        <f t="shared" si="5"/>
        <v>0</v>
      </c>
      <c r="W34" s="30">
        <f t="shared" si="1"/>
        <v>546877</v>
      </c>
    </row>
    <row r="35" spans="1:23" thickBot="1" x14ac:dyDescent="0.3">
      <c r="A35" s="159"/>
      <c r="B35" s="167"/>
      <c r="C35" s="95">
        <v>124</v>
      </c>
      <c r="D35" s="33">
        <v>611643</v>
      </c>
      <c r="E35" s="8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2"/>
      <c r="V35" s="33">
        <f t="shared" si="5"/>
        <v>0</v>
      </c>
      <c r="W35" s="30">
        <f t="shared" si="1"/>
        <v>611643</v>
      </c>
    </row>
    <row r="36" spans="1:23" ht="102" thickBot="1" x14ac:dyDescent="0.3">
      <c r="A36" s="159"/>
      <c r="B36" s="168"/>
      <c r="C36" s="73" t="s">
        <v>32</v>
      </c>
      <c r="D36" s="44">
        <f t="shared" ref="D36:U36" si="10">SUM(D31:D35)</f>
        <v>19327508</v>
      </c>
      <c r="E36" s="82">
        <f t="shared" si="10"/>
        <v>0</v>
      </c>
      <c r="F36" s="83">
        <f t="shared" si="10"/>
        <v>0</v>
      </c>
      <c r="G36" s="83">
        <f t="shared" si="10"/>
        <v>0</v>
      </c>
      <c r="H36" s="83">
        <f t="shared" si="10"/>
        <v>0</v>
      </c>
      <c r="I36" s="83">
        <f t="shared" si="10"/>
        <v>0</v>
      </c>
      <c r="J36" s="83">
        <f t="shared" si="10"/>
        <v>0</v>
      </c>
      <c r="K36" s="83">
        <f t="shared" si="10"/>
        <v>0</v>
      </c>
      <c r="L36" s="83">
        <f t="shared" si="10"/>
        <v>0</v>
      </c>
      <c r="M36" s="83">
        <f t="shared" si="10"/>
        <v>0</v>
      </c>
      <c r="N36" s="83">
        <f t="shared" si="10"/>
        <v>0</v>
      </c>
      <c r="O36" s="83">
        <f t="shared" si="10"/>
        <v>0</v>
      </c>
      <c r="P36" s="83">
        <f t="shared" si="10"/>
        <v>0</v>
      </c>
      <c r="Q36" s="83">
        <f t="shared" si="10"/>
        <v>0</v>
      </c>
      <c r="R36" s="83">
        <f t="shared" si="10"/>
        <v>0</v>
      </c>
      <c r="S36" s="83">
        <f t="shared" si="10"/>
        <v>0</v>
      </c>
      <c r="T36" s="83">
        <f t="shared" si="10"/>
        <v>0</v>
      </c>
      <c r="U36" s="84">
        <f t="shared" si="10"/>
        <v>0</v>
      </c>
      <c r="V36" s="33">
        <f t="shared" si="5"/>
        <v>0</v>
      </c>
      <c r="W36" s="30">
        <f t="shared" si="1"/>
        <v>19327508</v>
      </c>
    </row>
    <row r="37" spans="1:23" ht="81.75" thickBot="1" x14ac:dyDescent="0.3">
      <c r="A37" s="160"/>
      <c r="B37" s="97"/>
      <c r="C37" s="76" t="s">
        <v>33</v>
      </c>
      <c r="D37" s="78">
        <f t="shared" ref="D37:U37" si="11">D28+D30+D36</f>
        <v>31164536.68</v>
      </c>
      <c r="E37" s="90">
        <f t="shared" si="11"/>
        <v>0</v>
      </c>
      <c r="F37" s="91">
        <f t="shared" si="11"/>
        <v>0</v>
      </c>
      <c r="G37" s="91">
        <f t="shared" si="11"/>
        <v>0</v>
      </c>
      <c r="H37" s="91">
        <f t="shared" si="11"/>
        <v>0</v>
      </c>
      <c r="I37" s="91">
        <f t="shared" si="11"/>
        <v>0</v>
      </c>
      <c r="J37" s="91">
        <f t="shared" si="11"/>
        <v>0</v>
      </c>
      <c r="K37" s="91">
        <f t="shared" si="11"/>
        <v>0</v>
      </c>
      <c r="L37" s="91">
        <f t="shared" si="11"/>
        <v>0</v>
      </c>
      <c r="M37" s="91">
        <f t="shared" si="11"/>
        <v>0</v>
      </c>
      <c r="N37" s="91">
        <f t="shared" si="11"/>
        <v>0</v>
      </c>
      <c r="O37" s="91">
        <f t="shared" si="11"/>
        <v>0</v>
      </c>
      <c r="P37" s="91">
        <f t="shared" si="11"/>
        <v>0</v>
      </c>
      <c r="Q37" s="91">
        <f t="shared" si="11"/>
        <v>0</v>
      </c>
      <c r="R37" s="91">
        <f t="shared" si="11"/>
        <v>0</v>
      </c>
      <c r="S37" s="91">
        <f t="shared" si="11"/>
        <v>0</v>
      </c>
      <c r="T37" s="91">
        <f t="shared" si="11"/>
        <v>0</v>
      </c>
      <c r="U37" s="91">
        <f t="shared" si="11"/>
        <v>0</v>
      </c>
      <c r="V37" s="33">
        <f t="shared" si="5"/>
        <v>0</v>
      </c>
      <c r="W37" s="30">
        <f t="shared" si="1"/>
        <v>31164536.68</v>
      </c>
    </row>
    <row r="38" spans="1:23" ht="45.75" thickBot="1" x14ac:dyDescent="0.3">
      <c r="A38" s="145" t="s">
        <v>26</v>
      </c>
      <c r="B38" s="96" t="s">
        <v>21</v>
      </c>
      <c r="C38" s="72">
        <v>414</v>
      </c>
      <c r="D38" s="8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33">
        <f t="shared" si="5"/>
        <v>0</v>
      </c>
      <c r="W38" s="43">
        <f t="shared" si="1"/>
        <v>0</v>
      </c>
    </row>
    <row r="39" spans="1:23" ht="81.75" thickBot="1" x14ac:dyDescent="0.3">
      <c r="A39" s="146"/>
      <c r="B39" s="96"/>
      <c r="C39" s="73" t="s">
        <v>34</v>
      </c>
      <c r="D39" s="79">
        <f t="shared" ref="D39:U39" si="12">D38</f>
        <v>0</v>
      </c>
      <c r="E39" s="101">
        <f t="shared" si="12"/>
        <v>0</v>
      </c>
      <c r="F39" s="92">
        <f t="shared" si="12"/>
        <v>0</v>
      </c>
      <c r="G39" s="92">
        <f t="shared" si="12"/>
        <v>0</v>
      </c>
      <c r="H39" s="92">
        <f t="shared" si="12"/>
        <v>0</v>
      </c>
      <c r="I39" s="92">
        <f t="shared" si="12"/>
        <v>0</v>
      </c>
      <c r="J39" s="92">
        <f t="shared" si="12"/>
        <v>0</v>
      </c>
      <c r="K39" s="92">
        <f t="shared" si="12"/>
        <v>0</v>
      </c>
      <c r="L39" s="92">
        <f t="shared" si="12"/>
        <v>0</v>
      </c>
      <c r="M39" s="92">
        <f t="shared" si="12"/>
        <v>0</v>
      </c>
      <c r="N39" s="92">
        <f t="shared" si="12"/>
        <v>0</v>
      </c>
      <c r="O39" s="92">
        <f t="shared" si="12"/>
        <v>0</v>
      </c>
      <c r="P39" s="92">
        <f t="shared" si="12"/>
        <v>0</v>
      </c>
      <c r="Q39" s="92">
        <f t="shared" si="12"/>
        <v>0</v>
      </c>
      <c r="R39" s="92">
        <f t="shared" si="12"/>
        <v>0</v>
      </c>
      <c r="S39" s="92">
        <f t="shared" si="12"/>
        <v>0</v>
      </c>
      <c r="T39" s="92">
        <f t="shared" si="12"/>
        <v>0</v>
      </c>
      <c r="U39" s="92">
        <f t="shared" si="12"/>
        <v>0</v>
      </c>
      <c r="V39" s="33">
        <f t="shared" si="5"/>
        <v>0</v>
      </c>
      <c r="W39" s="33">
        <f t="shared" si="1"/>
        <v>0</v>
      </c>
    </row>
    <row r="40" spans="1:23" ht="26.25" customHeight="1" thickBot="1" x14ac:dyDescent="0.3">
      <c r="A40" s="103" t="s">
        <v>35</v>
      </c>
      <c r="B40" s="103"/>
      <c r="C40" s="102"/>
      <c r="D40" s="7">
        <f t="shared" ref="D40:U40" si="13">D19+D37+D39</f>
        <v>33409704.280000001</v>
      </c>
      <c r="E40" s="94">
        <f t="shared" si="13"/>
        <v>0</v>
      </c>
      <c r="F40" s="94">
        <f t="shared" si="13"/>
        <v>0</v>
      </c>
      <c r="G40" s="94">
        <f t="shared" si="13"/>
        <v>0</v>
      </c>
      <c r="H40" s="94">
        <f t="shared" si="13"/>
        <v>0</v>
      </c>
      <c r="I40" s="94">
        <f t="shared" si="13"/>
        <v>0</v>
      </c>
      <c r="J40" s="94">
        <f t="shared" si="13"/>
        <v>0</v>
      </c>
      <c r="K40" s="94">
        <f t="shared" si="13"/>
        <v>0</v>
      </c>
      <c r="L40" s="94">
        <f t="shared" si="13"/>
        <v>0</v>
      </c>
      <c r="M40" s="94">
        <f t="shared" si="13"/>
        <v>0</v>
      </c>
      <c r="N40" s="94">
        <f t="shared" si="13"/>
        <v>0</v>
      </c>
      <c r="O40" s="94">
        <f t="shared" si="13"/>
        <v>0</v>
      </c>
      <c r="P40" s="94">
        <f t="shared" si="13"/>
        <v>0</v>
      </c>
      <c r="Q40" s="94">
        <f t="shared" si="13"/>
        <v>0</v>
      </c>
      <c r="R40" s="94">
        <f t="shared" si="13"/>
        <v>0</v>
      </c>
      <c r="S40" s="94">
        <f t="shared" si="13"/>
        <v>0</v>
      </c>
      <c r="T40" s="94">
        <f t="shared" si="13"/>
        <v>0</v>
      </c>
      <c r="U40" s="94">
        <f t="shared" si="13"/>
        <v>0</v>
      </c>
      <c r="V40" s="7">
        <f>V19+V37+V39</f>
        <v>0</v>
      </c>
      <c r="W40" s="7">
        <f>W19+W37+W39</f>
        <v>33409704.280000001</v>
      </c>
    </row>
  </sheetData>
  <mergeCells count="9">
    <mergeCell ref="A38:A39"/>
    <mergeCell ref="A2:A19"/>
    <mergeCell ref="B2:B7"/>
    <mergeCell ref="B8:B9"/>
    <mergeCell ref="B10:B18"/>
    <mergeCell ref="A20:A37"/>
    <mergeCell ref="B20:B28"/>
    <mergeCell ref="B29:B30"/>
    <mergeCell ref="B31:B36"/>
  </mergeCells>
  <conditionalFormatting sqref="V22:V40">
    <cfRule type="expression" dxfId="17" priority="3">
      <formula>BE22=BE22</formula>
    </cfRule>
  </conditionalFormatting>
  <conditionalFormatting sqref="W2:W40">
    <cfRule type="expression" dxfId="16" priority="1">
      <formula>W2=0</formula>
    </cfRule>
    <cfRule type="expression" dxfId="15" priority="2">
      <formula>W2&gt;0</formula>
    </cfRule>
  </conditionalFormatting>
  <conditionalFormatting sqref="V5:V11 V2">
    <cfRule type="expression" dxfId="14" priority="4">
      <formula>BG2=BG2</formula>
    </cfRule>
  </conditionalFormatting>
  <conditionalFormatting sqref="V12:V21 V3:V4">
    <cfRule type="expression" dxfId="13" priority="5">
      <formula>BF3=BF3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abSelected="1" zoomScaleNormal="100" workbookViewId="0">
      <pane xSplit="4" ySplit="4" topLeftCell="E23" activePane="bottomRight" state="frozen"/>
      <selection pane="topRight" activeCell="E1" sqref="E1"/>
      <selection pane="bottomLeft" activeCell="A2" sqref="A2"/>
      <selection pane="bottomRight" activeCell="L27" sqref="L27"/>
    </sheetView>
  </sheetViews>
  <sheetFormatPr defaultRowHeight="21" x14ac:dyDescent="0.35"/>
  <cols>
    <col min="1" max="1" width="8.5703125" style="63" customWidth="1"/>
    <col min="2" max="2" width="6.85546875" style="63" bestFit="1" customWidth="1"/>
    <col min="3" max="3" width="11.85546875" style="74" bestFit="1" customWidth="1"/>
    <col min="4" max="4" width="15.42578125" style="70" bestFit="1" customWidth="1"/>
    <col min="5" max="5" width="14.28515625" style="93" bestFit="1" customWidth="1"/>
    <col min="6" max="7" width="10.5703125" style="93" bestFit="1" customWidth="1"/>
    <col min="8" max="8" width="6" style="93" bestFit="1" customWidth="1"/>
    <col min="9" max="9" width="11.42578125" style="93" bestFit="1" customWidth="1"/>
    <col min="10" max="11" width="10.5703125" style="93" bestFit="1" customWidth="1"/>
    <col min="12" max="12" width="13.85546875" style="93" bestFit="1" customWidth="1"/>
    <col min="13" max="13" width="6" style="93" bestFit="1" customWidth="1"/>
    <col min="14" max="14" width="8.85546875" style="93" bestFit="1" customWidth="1"/>
    <col min="15" max="15" width="6" style="93" bestFit="1" customWidth="1"/>
    <col min="16" max="16" width="13.85546875" style="93" bestFit="1" customWidth="1"/>
    <col min="17" max="17" width="5" style="93" bestFit="1" customWidth="1"/>
    <col min="18" max="19" width="8.85546875" style="93" bestFit="1" customWidth="1"/>
    <col min="20" max="20" width="10.5703125" style="93" bestFit="1" customWidth="1"/>
    <col min="21" max="21" width="5" style="93" bestFit="1" customWidth="1"/>
    <col min="22" max="23" width="15.42578125" style="70" bestFit="1" customWidth="1"/>
    <col min="25" max="25" width="11.140625" bestFit="1" customWidth="1"/>
    <col min="26" max="26" width="15.42578125" bestFit="1" customWidth="1"/>
  </cols>
  <sheetData>
    <row r="1" spans="1:23" x14ac:dyDescent="0.35">
      <c r="D1" s="116">
        <v>111</v>
      </c>
      <c r="E1" s="117">
        <v>113</v>
      </c>
      <c r="F1" s="117">
        <v>121</v>
      </c>
      <c r="G1" s="117">
        <v>122</v>
      </c>
      <c r="H1" s="117">
        <v>124</v>
      </c>
      <c r="I1" s="117">
        <v>149</v>
      </c>
      <c r="J1" s="117">
        <v>151</v>
      </c>
      <c r="K1" s="117">
        <v>152</v>
      </c>
      <c r="L1" s="117">
        <v>159</v>
      </c>
      <c r="M1" s="117">
        <v>163</v>
      </c>
      <c r="N1" s="117">
        <v>169</v>
      </c>
      <c r="O1" s="117">
        <v>414</v>
      </c>
      <c r="P1" s="118" t="s">
        <v>48</v>
      </c>
    </row>
    <row r="2" spans="1:23" ht="21.75" thickBot="1" x14ac:dyDescent="0.4">
      <c r="D2" s="114">
        <f>SUMIFS(W:W,C:C,D1)</f>
        <v>0</v>
      </c>
      <c r="E2" s="115">
        <f>SUMIFS(W:W,C:C,E1)</f>
        <v>895</v>
      </c>
      <c r="F2" s="115">
        <f>SUMIFS(W:W,C:C,F1)</f>
        <v>0</v>
      </c>
      <c r="G2" s="115">
        <f>SUMIFS(W:W,C:C,G1)</f>
        <v>0</v>
      </c>
      <c r="H2" s="115">
        <f>SUMIFS(W:W,C:C,H1)</f>
        <v>0</v>
      </c>
      <c r="I2" s="115">
        <f>SUMIFS(W:W,C:C,I1)</f>
        <v>266997.68</v>
      </c>
      <c r="J2" s="115">
        <f>SUMIFS(W:W,C:C,J1)</f>
        <v>540</v>
      </c>
      <c r="K2" s="115">
        <f>SUMIFS(W:W,C:C,K1)</f>
        <v>0</v>
      </c>
      <c r="L2" s="115">
        <f>SUMIFS(W:W,C:C,L1)</f>
        <v>2075300</v>
      </c>
      <c r="M2" s="115">
        <f>SUMIFS(W:W,C:C,M1)</f>
        <v>516.70000000000005</v>
      </c>
      <c r="N2" s="115">
        <f>SUMIFS(W:W,C:C,N1)</f>
        <v>0</v>
      </c>
      <c r="O2" s="115">
        <f>SUMIFS(W:W,C:C,O1)</f>
        <v>240</v>
      </c>
      <c r="P2" s="119">
        <f>SUM(D2:O2)</f>
        <v>2344489.3800000004</v>
      </c>
    </row>
    <row r="3" spans="1:23" ht="21.75" thickBot="1" x14ac:dyDescent="0.4">
      <c r="D3" s="120"/>
    </row>
    <row r="4" spans="1:23" ht="105.75" thickBot="1" x14ac:dyDescent="0.4">
      <c r="A4" s="66"/>
      <c r="B4" s="113"/>
      <c r="C4" s="112"/>
      <c r="D4" s="75" t="s">
        <v>0</v>
      </c>
      <c r="E4" s="75" t="s">
        <v>37</v>
      </c>
      <c r="F4" s="75" t="s">
        <v>2</v>
      </c>
      <c r="G4" s="75" t="s">
        <v>39</v>
      </c>
      <c r="H4" s="75" t="s">
        <v>40</v>
      </c>
      <c r="I4" s="75" t="s">
        <v>41</v>
      </c>
      <c r="J4" s="75" t="s">
        <v>42</v>
      </c>
      <c r="K4" s="75" t="s">
        <v>38</v>
      </c>
      <c r="L4" s="75" t="s">
        <v>8</v>
      </c>
      <c r="M4" s="75" t="s">
        <v>43</v>
      </c>
      <c r="N4" s="75" t="s">
        <v>44</v>
      </c>
      <c r="O4" s="75" t="s">
        <v>11</v>
      </c>
      <c r="P4" s="75" t="s">
        <v>47</v>
      </c>
      <c r="Q4" s="75" t="s">
        <v>13</v>
      </c>
      <c r="R4" s="75" t="s">
        <v>45</v>
      </c>
      <c r="S4" s="75" t="s">
        <v>46</v>
      </c>
      <c r="T4" s="75" t="s">
        <v>17</v>
      </c>
      <c r="U4" s="75" t="s">
        <v>18</v>
      </c>
      <c r="V4" s="75" t="s">
        <v>19</v>
      </c>
      <c r="W4" s="75" t="s">
        <v>20</v>
      </c>
    </row>
    <row r="5" spans="1:23" thickBot="1" x14ac:dyDescent="0.3">
      <c r="A5" s="147" t="s">
        <v>24</v>
      </c>
      <c r="B5" s="150" t="s">
        <v>21</v>
      </c>
      <c r="C5" s="72">
        <v>111</v>
      </c>
      <c r="D5" s="105">
        <v>1787000</v>
      </c>
      <c r="E5" s="108">
        <v>1787000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22"/>
      <c r="V5" s="33">
        <f t="shared" ref="V5:V17" si="0">SUM(E5:U5)</f>
        <v>1787000</v>
      </c>
      <c r="W5" s="30">
        <f t="shared" ref="W5:W12" si="1">D5-V5</f>
        <v>0</v>
      </c>
    </row>
    <row r="6" spans="1:23" thickBot="1" x14ac:dyDescent="0.3">
      <c r="A6" s="148"/>
      <c r="B6" s="151"/>
      <c r="C6" s="72">
        <v>121</v>
      </c>
      <c r="D6" s="105">
        <v>12000</v>
      </c>
      <c r="E6" s="109"/>
      <c r="F6" s="110"/>
      <c r="G6" s="110"/>
      <c r="H6" s="110"/>
      <c r="I6" s="110">
        <v>12000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23"/>
      <c r="V6" s="33">
        <f t="shared" si="0"/>
        <v>12000</v>
      </c>
      <c r="W6" s="30">
        <f t="shared" si="1"/>
        <v>0</v>
      </c>
    </row>
    <row r="7" spans="1:23" thickBot="1" x14ac:dyDescent="0.3">
      <c r="A7" s="148"/>
      <c r="B7" s="151"/>
      <c r="C7" s="72">
        <v>122</v>
      </c>
      <c r="D7" s="105">
        <v>47000</v>
      </c>
      <c r="E7" s="109"/>
      <c r="F7" s="110"/>
      <c r="G7" s="110"/>
      <c r="H7" s="110"/>
      <c r="I7" s="110"/>
      <c r="J7" s="110">
        <v>47000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23"/>
      <c r="V7" s="33">
        <f t="shared" si="0"/>
        <v>47000</v>
      </c>
      <c r="W7" s="30">
        <f t="shared" si="1"/>
        <v>0</v>
      </c>
    </row>
    <row r="8" spans="1:23" thickBot="1" x14ac:dyDescent="0.3">
      <c r="A8" s="148"/>
      <c r="B8" s="151"/>
      <c r="C8" s="72">
        <v>124</v>
      </c>
      <c r="D8" s="105">
        <v>3368</v>
      </c>
      <c r="E8" s="109"/>
      <c r="F8" s="110"/>
      <c r="G8" s="110"/>
      <c r="H8" s="110"/>
      <c r="I8" s="110"/>
      <c r="J8" s="110"/>
      <c r="K8" s="110">
        <v>3368</v>
      </c>
      <c r="L8" s="110"/>
      <c r="M8" s="110"/>
      <c r="N8" s="110"/>
      <c r="O8" s="110"/>
      <c r="P8" s="110"/>
      <c r="Q8" s="110"/>
      <c r="R8" s="110"/>
      <c r="S8" s="110"/>
      <c r="T8" s="110"/>
      <c r="U8" s="123"/>
      <c r="V8" s="33">
        <f t="shared" si="0"/>
        <v>3368</v>
      </c>
      <c r="W8" s="30">
        <f t="shared" si="1"/>
        <v>0</v>
      </c>
    </row>
    <row r="9" spans="1:23" thickBot="1" x14ac:dyDescent="0.3">
      <c r="A9" s="148"/>
      <c r="B9" s="151"/>
      <c r="C9" s="125">
        <v>163</v>
      </c>
      <c r="D9" s="126">
        <v>82.1</v>
      </c>
      <c r="E9" s="127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8">
        <f t="shared" si="0"/>
        <v>0</v>
      </c>
      <c r="W9" s="129">
        <f t="shared" si="1"/>
        <v>82.1</v>
      </c>
    </row>
    <row r="10" spans="1:23" ht="41.25" thickBot="1" x14ac:dyDescent="0.3">
      <c r="A10" s="148"/>
      <c r="B10" s="152"/>
      <c r="C10" s="73" t="s">
        <v>27</v>
      </c>
      <c r="D10" s="106">
        <f t="shared" ref="D10:U10" si="2">SUM(D5:D9)</f>
        <v>1849450.1</v>
      </c>
      <c r="E10" s="134">
        <f t="shared" si="2"/>
        <v>1787000</v>
      </c>
      <c r="F10" s="134">
        <f t="shared" si="2"/>
        <v>0</v>
      </c>
      <c r="G10" s="134">
        <f t="shared" si="2"/>
        <v>0</v>
      </c>
      <c r="H10" s="134">
        <f t="shared" si="2"/>
        <v>0</v>
      </c>
      <c r="I10" s="134">
        <f t="shared" si="2"/>
        <v>12000</v>
      </c>
      <c r="J10" s="134">
        <f t="shared" si="2"/>
        <v>47000</v>
      </c>
      <c r="K10" s="134">
        <f t="shared" si="2"/>
        <v>3368</v>
      </c>
      <c r="L10" s="134">
        <f t="shared" si="2"/>
        <v>0</v>
      </c>
      <c r="M10" s="134">
        <f t="shared" si="2"/>
        <v>0</v>
      </c>
      <c r="N10" s="134">
        <f t="shared" si="2"/>
        <v>0</v>
      </c>
      <c r="O10" s="134">
        <f t="shared" si="2"/>
        <v>0</v>
      </c>
      <c r="P10" s="134">
        <f t="shared" si="2"/>
        <v>0</v>
      </c>
      <c r="Q10" s="134">
        <f t="shared" si="2"/>
        <v>0</v>
      </c>
      <c r="R10" s="134">
        <f t="shared" si="2"/>
        <v>0</v>
      </c>
      <c r="S10" s="134">
        <f t="shared" si="2"/>
        <v>0</v>
      </c>
      <c r="T10" s="134">
        <f t="shared" si="2"/>
        <v>0</v>
      </c>
      <c r="U10" s="134">
        <f t="shared" si="2"/>
        <v>0</v>
      </c>
      <c r="V10" s="33">
        <f t="shared" si="0"/>
        <v>1849368</v>
      </c>
      <c r="W10" s="121">
        <f t="shared" si="1"/>
        <v>82.100000000093132</v>
      </c>
    </row>
    <row r="11" spans="1:23" thickBot="1" x14ac:dyDescent="0.3">
      <c r="A11" s="148"/>
      <c r="B11" s="153" t="s">
        <v>22</v>
      </c>
      <c r="C11" s="135">
        <v>149</v>
      </c>
      <c r="D11" s="136">
        <v>108000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>
        <v>108000</v>
      </c>
      <c r="U11" s="127"/>
      <c r="V11" s="137">
        <f t="shared" si="0"/>
        <v>108000</v>
      </c>
      <c r="W11" s="138">
        <f t="shared" si="1"/>
        <v>0</v>
      </c>
    </row>
    <row r="12" spans="1:23" ht="41.25" thickBot="1" x14ac:dyDescent="0.3">
      <c r="A12" s="148"/>
      <c r="B12" s="154"/>
      <c r="C12" s="73" t="s">
        <v>28</v>
      </c>
      <c r="D12" s="106">
        <f t="shared" ref="D12:U12" si="3">D11</f>
        <v>108000</v>
      </c>
      <c r="E12" s="134">
        <f t="shared" si="3"/>
        <v>0</v>
      </c>
      <c r="F12" s="134">
        <f t="shared" si="3"/>
        <v>0</v>
      </c>
      <c r="G12" s="134">
        <f t="shared" si="3"/>
        <v>0</v>
      </c>
      <c r="H12" s="134">
        <f t="shared" si="3"/>
        <v>0</v>
      </c>
      <c r="I12" s="134">
        <f t="shared" si="3"/>
        <v>0</v>
      </c>
      <c r="J12" s="134">
        <f t="shared" si="3"/>
        <v>0</v>
      </c>
      <c r="K12" s="134">
        <f t="shared" si="3"/>
        <v>0</v>
      </c>
      <c r="L12" s="134">
        <f t="shared" si="3"/>
        <v>0</v>
      </c>
      <c r="M12" s="134">
        <f t="shared" si="3"/>
        <v>0</v>
      </c>
      <c r="N12" s="134">
        <f t="shared" si="3"/>
        <v>0</v>
      </c>
      <c r="O12" s="134">
        <f t="shared" si="3"/>
        <v>0</v>
      </c>
      <c r="P12" s="134">
        <f t="shared" si="3"/>
        <v>0</v>
      </c>
      <c r="Q12" s="134">
        <f t="shared" si="3"/>
        <v>0</v>
      </c>
      <c r="R12" s="134">
        <f t="shared" si="3"/>
        <v>0</v>
      </c>
      <c r="S12" s="134">
        <f t="shared" si="3"/>
        <v>0</v>
      </c>
      <c r="T12" s="134">
        <f t="shared" si="3"/>
        <v>108000</v>
      </c>
      <c r="U12" s="134">
        <f t="shared" si="3"/>
        <v>0</v>
      </c>
      <c r="V12" s="33">
        <f t="shared" si="0"/>
        <v>108000</v>
      </c>
      <c r="W12" s="121">
        <f t="shared" si="1"/>
        <v>0</v>
      </c>
    </row>
    <row r="13" spans="1:23" thickBot="1" x14ac:dyDescent="0.3">
      <c r="A13" s="148"/>
      <c r="B13" s="155" t="s">
        <v>23</v>
      </c>
      <c r="C13" s="130">
        <v>111</v>
      </c>
      <c r="D13" s="131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7"/>
      <c r="V13" s="132">
        <f t="shared" si="0"/>
        <v>0</v>
      </c>
      <c r="W13" s="133">
        <f t="shared" ref="W13:W43" si="4">D13-V13</f>
        <v>0</v>
      </c>
    </row>
    <row r="14" spans="1:23" thickBot="1" x14ac:dyDescent="0.3">
      <c r="A14" s="148"/>
      <c r="B14" s="156"/>
      <c r="C14" s="72">
        <v>113</v>
      </c>
      <c r="D14" s="105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23"/>
      <c r="V14" s="33">
        <f t="shared" si="0"/>
        <v>0</v>
      </c>
      <c r="W14" s="30">
        <f t="shared" si="4"/>
        <v>0</v>
      </c>
    </row>
    <row r="15" spans="1:23" thickBot="1" x14ac:dyDescent="0.3">
      <c r="A15" s="148"/>
      <c r="B15" s="156"/>
      <c r="C15" s="72">
        <v>121</v>
      </c>
      <c r="D15" s="105">
        <v>17000</v>
      </c>
      <c r="E15" s="109"/>
      <c r="F15" s="110"/>
      <c r="G15" s="110"/>
      <c r="H15" s="110"/>
      <c r="I15" s="110">
        <v>17000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23"/>
      <c r="V15" s="33">
        <f t="shared" si="0"/>
        <v>17000</v>
      </c>
      <c r="W15" s="30">
        <f t="shared" si="4"/>
        <v>0</v>
      </c>
    </row>
    <row r="16" spans="1:23" thickBot="1" x14ac:dyDescent="0.3">
      <c r="A16" s="148"/>
      <c r="B16" s="156"/>
      <c r="C16" s="72">
        <v>122</v>
      </c>
      <c r="D16" s="105">
        <v>20000</v>
      </c>
      <c r="E16" s="109"/>
      <c r="F16" s="110"/>
      <c r="G16" s="110"/>
      <c r="H16" s="110"/>
      <c r="I16" s="110"/>
      <c r="J16" s="110">
        <f>11959+8041</f>
        <v>20000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23"/>
      <c r="V16" s="33">
        <f t="shared" si="0"/>
        <v>20000</v>
      </c>
      <c r="W16" s="30">
        <f t="shared" si="4"/>
        <v>0</v>
      </c>
    </row>
    <row r="17" spans="1:23" thickBot="1" x14ac:dyDescent="0.3">
      <c r="A17" s="148"/>
      <c r="B17" s="156"/>
      <c r="C17" s="72">
        <v>124</v>
      </c>
      <c r="D17" s="105">
        <v>1825</v>
      </c>
      <c r="E17" s="109"/>
      <c r="F17" s="110"/>
      <c r="G17" s="110"/>
      <c r="H17" s="110"/>
      <c r="I17" s="110"/>
      <c r="J17" s="110"/>
      <c r="K17" s="110">
        <v>1825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23"/>
      <c r="V17" s="33">
        <f t="shared" si="0"/>
        <v>1825</v>
      </c>
      <c r="W17" s="30">
        <f t="shared" si="4"/>
        <v>0</v>
      </c>
    </row>
    <row r="18" spans="1:23" thickBot="1" x14ac:dyDescent="0.3">
      <c r="A18" s="148"/>
      <c r="B18" s="156"/>
      <c r="C18" s="72">
        <v>151</v>
      </c>
      <c r="D18" s="105">
        <v>540</v>
      </c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23"/>
      <c r="V18" s="33">
        <f>N18</f>
        <v>0</v>
      </c>
      <c r="W18" s="30">
        <f t="shared" si="4"/>
        <v>540</v>
      </c>
    </row>
    <row r="19" spans="1:23" thickBot="1" x14ac:dyDescent="0.3">
      <c r="A19" s="148"/>
      <c r="B19" s="156"/>
      <c r="C19" s="72">
        <v>152</v>
      </c>
      <c r="D19" s="105">
        <v>25000</v>
      </c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>
        <v>25000</v>
      </c>
      <c r="U19" s="123"/>
      <c r="V19" s="33">
        <f t="shared" ref="V19:V43" si="5">SUM(E19:U19)</f>
        <v>25000</v>
      </c>
      <c r="W19" s="30">
        <f t="shared" si="4"/>
        <v>0</v>
      </c>
    </row>
    <row r="20" spans="1:23" thickBot="1" x14ac:dyDescent="0.3">
      <c r="A20" s="148"/>
      <c r="B20" s="156"/>
      <c r="C20" s="72">
        <v>159</v>
      </c>
      <c r="D20" s="105">
        <v>110000</v>
      </c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23"/>
      <c r="V20" s="33">
        <f t="shared" ref="V20" si="6">SUM(E20:U20)</f>
        <v>0</v>
      </c>
      <c r="W20" s="30">
        <f t="shared" ref="W20" si="7">D20-V20</f>
        <v>110000</v>
      </c>
    </row>
    <row r="21" spans="1:23" thickBot="1" x14ac:dyDescent="0.3">
      <c r="A21" s="148"/>
      <c r="B21" s="156"/>
      <c r="C21" s="125">
        <v>163</v>
      </c>
      <c r="D21" s="126">
        <v>434.6</v>
      </c>
      <c r="E21" s="127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8">
        <f t="shared" si="5"/>
        <v>0</v>
      </c>
      <c r="W21" s="129">
        <f t="shared" si="4"/>
        <v>434.6</v>
      </c>
    </row>
    <row r="22" spans="1:23" ht="41.25" thickBot="1" x14ac:dyDescent="0.3">
      <c r="A22" s="148"/>
      <c r="B22" s="157"/>
      <c r="C22" s="73" t="s">
        <v>29</v>
      </c>
      <c r="D22" s="106">
        <f t="shared" ref="D22:U22" si="8">SUM(D13:D21)</f>
        <v>174799.6</v>
      </c>
      <c r="E22" s="134">
        <f t="shared" si="8"/>
        <v>0</v>
      </c>
      <c r="F22" s="134">
        <f t="shared" si="8"/>
        <v>0</v>
      </c>
      <c r="G22" s="134">
        <f t="shared" si="8"/>
        <v>0</v>
      </c>
      <c r="H22" s="134">
        <f t="shared" si="8"/>
        <v>0</v>
      </c>
      <c r="I22" s="134">
        <f t="shared" si="8"/>
        <v>17000</v>
      </c>
      <c r="J22" s="134">
        <f t="shared" si="8"/>
        <v>20000</v>
      </c>
      <c r="K22" s="134">
        <f t="shared" si="8"/>
        <v>1825</v>
      </c>
      <c r="L22" s="134">
        <f t="shared" si="8"/>
        <v>0</v>
      </c>
      <c r="M22" s="134">
        <f t="shared" si="8"/>
        <v>0</v>
      </c>
      <c r="N22" s="134">
        <f t="shared" si="8"/>
        <v>0</v>
      </c>
      <c r="O22" s="134">
        <f t="shared" si="8"/>
        <v>0</v>
      </c>
      <c r="P22" s="134">
        <f t="shared" si="8"/>
        <v>0</v>
      </c>
      <c r="Q22" s="134">
        <f t="shared" si="8"/>
        <v>0</v>
      </c>
      <c r="R22" s="134">
        <f t="shared" si="8"/>
        <v>0</v>
      </c>
      <c r="S22" s="134">
        <f t="shared" si="8"/>
        <v>0</v>
      </c>
      <c r="T22" s="134">
        <f t="shared" si="8"/>
        <v>25000</v>
      </c>
      <c r="U22" s="134">
        <f t="shared" si="8"/>
        <v>0</v>
      </c>
      <c r="V22" s="33">
        <f t="shared" si="5"/>
        <v>63825</v>
      </c>
      <c r="W22" s="121">
        <f t="shared" si="4"/>
        <v>110974.6</v>
      </c>
    </row>
    <row r="23" spans="1:23" ht="41.25" thickBot="1" x14ac:dyDescent="0.3">
      <c r="A23" s="149"/>
      <c r="B23" s="124"/>
      <c r="C23" s="76" t="s">
        <v>36</v>
      </c>
      <c r="D23" s="107">
        <f>D10+D12+D22</f>
        <v>2132249.7000000002</v>
      </c>
      <c r="E23" s="139">
        <f t="shared" ref="E23:U23" si="9">E10+E12+E22</f>
        <v>1787000</v>
      </c>
      <c r="F23" s="139">
        <f t="shared" si="9"/>
        <v>0</v>
      </c>
      <c r="G23" s="139">
        <f t="shared" si="9"/>
        <v>0</v>
      </c>
      <c r="H23" s="139">
        <f t="shared" si="9"/>
        <v>0</v>
      </c>
      <c r="I23" s="139">
        <f t="shared" si="9"/>
        <v>29000</v>
      </c>
      <c r="J23" s="139">
        <f t="shared" si="9"/>
        <v>67000</v>
      </c>
      <c r="K23" s="139">
        <f t="shared" si="9"/>
        <v>5193</v>
      </c>
      <c r="L23" s="139">
        <f t="shared" si="9"/>
        <v>0</v>
      </c>
      <c r="M23" s="139">
        <f t="shared" si="9"/>
        <v>0</v>
      </c>
      <c r="N23" s="139">
        <f t="shared" si="9"/>
        <v>0</v>
      </c>
      <c r="O23" s="139">
        <f t="shared" si="9"/>
        <v>0</v>
      </c>
      <c r="P23" s="139">
        <f t="shared" si="9"/>
        <v>0</v>
      </c>
      <c r="Q23" s="139">
        <f t="shared" si="9"/>
        <v>0</v>
      </c>
      <c r="R23" s="139">
        <f t="shared" si="9"/>
        <v>0</v>
      </c>
      <c r="S23" s="139">
        <f t="shared" si="9"/>
        <v>0</v>
      </c>
      <c r="T23" s="139">
        <f t="shared" si="9"/>
        <v>133000</v>
      </c>
      <c r="U23" s="139">
        <f t="shared" si="9"/>
        <v>0</v>
      </c>
      <c r="V23" s="33">
        <f t="shared" si="5"/>
        <v>2021193</v>
      </c>
      <c r="W23" s="121">
        <f t="shared" si="4"/>
        <v>111056.70000000019</v>
      </c>
    </row>
    <row r="24" spans="1:23" thickBot="1" x14ac:dyDescent="0.3">
      <c r="A24" s="158" t="s">
        <v>25</v>
      </c>
      <c r="B24" s="161" t="s">
        <v>21</v>
      </c>
      <c r="C24" s="130">
        <v>111</v>
      </c>
      <c r="D24" s="131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27"/>
      <c r="V24" s="132">
        <f t="shared" si="5"/>
        <v>0</v>
      </c>
      <c r="W24" s="133">
        <f t="shared" si="4"/>
        <v>0</v>
      </c>
    </row>
    <row r="25" spans="1:23" thickBot="1" x14ac:dyDescent="0.3">
      <c r="A25" s="159"/>
      <c r="B25" s="162"/>
      <c r="C25" s="72">
        <v>113</v>
      </c>
      <c r="D25" s="105"/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23"/>
      <c r="V25" s="33">
        <f t="shared" si="5"/>
        <v>0</v>
      </c>
      <c r="W25" s="30">
        <f t="shared" si="4"/>
        <v>0</v>
      </c>
    </row>
    <row r="26" spans="1:23" thickBot="1" x14ac:dyDescent="0.3">
      <c r="A26" s="159"/>
      <c r="B26" s="162"/>
      <c r="C26" s="72">
        <v>121</v>
      </c>
      <c r="D26" s="105">
        <v>30000</v>
      </c>
      <c r="E26" s="109"/>
      <c r="F26" s="110"/>
      <c r="G26" s="110"/>
      <c r="H26" s="110"/>
      <c r="I26" s="110">
        <v>30000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23"/>
      <c r="V26" s="33">
        <f t="shared" si="5"/>
        <v>30000</v>
      </c>
      <c r="W26" s="30">
        <f t="shared" si="4"/>
        <v>0</v>
      </c>
    </row>
    <row r="27" spans="1:23" thickBot="1" x14ac:dyDescent="0.3">
      <c r="A27" s="159"/>
      <c r="B27" s="162"/>
      <c r="C27" s="72">
        <v>122</v>
      </c>
      <c r="D27" s="105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23"/>
      <c r="V27" s="33">
        <f t="shared" si="5"/>
        <v>0</v>
      </c>
      <c r="W27" s="30">
        <f t="shared" si="4"/>
        <v>0</v>
      </c>
    </row>
    <row r="28" spans="1:23" thickBot="1" x14ac:dyDescent="0.3">
      <c r="A28" s="159"/>
      <c r="B28" s="162"/>
      <c r="C28" s="72">
        <v>124</v>
      </c>
      <c r="D28" s="105">
        <v>15212</v>
      </c>
      <c r="E28" s="109"/>
      <c r="F28" s="110"/>
      <c r="G28" s="110"/>
      <c r="H28" s="110"/>
      <c r="I28" s="110"/>
      <c r="J28" s="110"/>
      <c r="K28" s="110">
        <v>15212</v>
      </c>
      <c r="L28" s="110"/>
      <c r="M28" s="110"/>
      <c r="N28" s="110"/>
      <c r="O28" s="110"/>
      <c r="P28" s="110"/>
      <c r="Q28" s="110"/>
      <c r="R28" s="110"/>
      <c r="S28" s="110"/>
      <c r="T28" s="110"/>
      <c r="U28" s="123"/>
      <c r="V28" s="33">
        <f t="shared" si="5"/>
        <v>15212</v>
      </c>
      <c r="W28" s="30">
        <f t="shared" si="4"/>
        <v>0</v>
      </c>
    </row>
    <row r="29" spans="1:23" thickBot="1" x14ac:dyDescent="0.3">
      <c r="A29" s="159"/>
      <c r="B29" s="162"/>
      <c r="C29" s="72">
        <v>149</v>
      </c>
      <c r="D29" s="105">
        <v>383197.68</v>
      </c>
      <c r="E29" s="1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>
        <f>70000+46200</f>
        <v>116200</v>
      </c>
      <c r="U29" s="123"/>
      <c r="V29" s="33">
        <f t="shared" si="5"/>
        <v>116200</v>
      </c>
      <c r="W29" s="30">
        <f t="shared" si="4"/>
        <v>266997.68</v>
      </c>
    </row>
    <row r="30" spans="1:23" thickBot="1" x14ac:dyDescent="0.3">
      <c r="A30" s="159"/>
      <c r="B30" s="162"/>
      <c r="C30" s="72">
        <v>159</v>
      </c>
      <c r="D30" s="105">
        <v>1965300</v>
      </c>
      <c r="E30" s="1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23"/>
      <c r="V30" s="33">
        <f t="shared" si="5"/>
        <v>0</v>
      </c>
      <c r="W30" s="30">
        <f t="shared" si="4"/>
        <v>1965300</v>
      </c>
    </row>
    <row r="31" spans="1:23" thickBot="1" x14ac:dyDescent="0.3">
      <c r="A31" s="159"/>
      <c r="B31" s="162"/>
      <c r="C31" s="125">
        <v>169</v>
      </c>
      <c r="D31" s="126"/>
      <c r="E31" s="127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8">
        <f t="shared" si="5"/>
        <v>0</v>
      </c>
      <c r="W31" s="129">
        <f t="shared" si="4"/>
        <v>0</v>
      </c>
    </row>
    <row r="32" spans="1:23" ht="41.25" thickBot="1" x14ac:dyDescent="0.3">
      <c r="A32" s="159"/>
      <c r="B32" s="163"/>
      <c r="C32" s="73" t="s">
        <v>30</v>
      </c>
      <c r="D32" s="106">
        <f t="shared" ref="D32:U32" si="10">SUM(D24:D31)</f>
        <v>2393709.6800000002</v>
      </c>
      <c r="E32" s="134">
        <f t="shared" si="10"/>
        <v>0</v>
      </c>
      <c r="F32" s="134">
        <f t="shared" si="10"/>
        <v>0</v>
      </c>
      <c r="G32" s="134">
        <f t="shared" si="10"/>
        <v>0</v>
      </c>
      <c r="H32" s="134">
        <f t="shared" si="10"/>
        <v>0</v>
      </c>
      <c r="I32" s="134">
        <f t="shared" si="10"/>
        <v>30000</v>
      </c>
      <c r="J32" s="134">
        <f t="shared" si="10"/>
        <v>0</v>
      </c>
      <c r="K32" s="134">
        <f t="shared" si="10"/>
        <v>15212</v>
      </c>
      <c r="L32" s="134">
        <f t="shared" si="10"/>
        <v>0</v>
      </c>
      <c r="M32" s="134">
        <f t="shared" si="10"/>
        <v>0</v>
      </c>
      <c r="N32" s="134">
        <f t="shared" si="10"/>
        <v>0</v>
      </c>
      <c r="O32" s="134">
        <f t="shared" si="10"/>
        <v>0</v>
      </c>
      <c r="P32" s="134">
        <f t="shared" si="10"/>
        <v>0</v>
      </c>
      <c r="Q32" s="134">
        <f t="shared" si="10"/>
        <v>0</v>
      </c>
      <c r="R32" s="134">
        <f t="shared" si="10"/>
        <v>0</v>
      </c>
      <c r="S32" s="134">
        <f t="shared" si="10"/>
        <v>0</v>
      </c>
      <c r="T32" s="134">
        <f t="shared" si="10"/>
        <v>116200</v>
      </c>
      <c r="U32" s="134">
        <f t="shared" si="10"/>
        <v>0</v>
      </c>
      <c r="V32" s="33">
        <f t="shared" si="5"/>
        <v>161412</v>
      </c>
      <c r="W32" s="121">
        <f t="shared" si="4"/>
        <v>2232297.6800000002</v>
      </c>
    </row>
    <row r="33" spans="1:26" thickBot="1" x14ac:dyDescent="0.3">
      <c r="A33" s="159"/>
      <c r="B33" s="164" t="s">
        <v>22</v>
      </c>
      <c r="C33" s="135">
        <v>159</v>
      </c>
      <c r="D33" s="13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7">
        <f t="shared" si="5"/>
        <v>0</v>
      </c>
      <c r="W33" s="138">
        <f t="shared" si="4"/>
        <v>0</v>
      </c>
    </row>
    <row r="34" spans="1:26" ht="41.25" thickBot="1" x14ac:dyDescent="0.3">
      <c r="A34" s="159"/>
      <c r="B34" s="165"/>
      <c r="C34" s="73" t="s">
        <v>31</v>
      </c>
      <c r="D34" s="106">
        <f t="shared" ref="D34:U34" si="11">D33</f>
        <v>0</v>
      </c>
      <c r="E34" s="134">
        <f t="shared" si="11"/>
        <v>0</v>
      </c>
      <c r="F34" s="134">
        <f t="shared" si="11"/>
        <v>0</v>
      </c>
      <c r="G34" s="134">
        <f t="shared" si="11"/>
        <v>0</v>
      </c>
      <c r="H34" s="134">
        <f t="shared" si="11"/>
        <v>0</v>
      </c>
      <c r="I34" s="134">
        <f t="shared" si="11"/>
        <v>0</v>
      </c>
      <c r="J34" s="134">
        <f t="shared" si="11"/>
        <v>0</v>
      </c>
      <c r="K34" s="134">
        <f t="shared" si="11"/>
        <v>0</v>
      </c>
      <c r="L34" s="134">
        <f t="shared" si="11"/>
        <v>0</v>
      </c>
      <c r="M34" s="134">
        <f t="shared" si="11"/>
        <v>0</v>
      </c>
      <c r="N34" s="134">
        <f t="shared" si="11"/>
        <v>0</v>
      </c>
      <c r="O34" s="134">
        <f t="shared" si="11"/>
        <v>0</v>
      </c>
      <c r="P34" s="134">
        <f t="shared" si="11"/>
        <v>0</v>
      </c>
      <c r="Q34" s="134">
        <f t="shared" si="11"/>
        <v>0</v>
      </c>
      <c r="R34" s="134">
        <f t="shared" si="11"/>
        <v>0</v>
      </c>
      <c r="S34" s="134">
        <f t="shared" si="11"/>
        <v>0</v>
      </c>
      <c r="T34" s="134">
        <f t="shared" si="11"/>
        <v>0</v>
      </c>
      <c r="U34" s="134">
        <f t="shared" si="11"/>
        <v>0</v>
      </c>
      <c r="V34" s="33">
        <f t="shared" si="5"/>
        <v>0</v>
      </c>
      <c r="W34" s="121">
        <f t="shared" si="4"/>
        <v>0</v>
      </c>
    </row>
    <row r="35" spans="1:26" thickBot="1" x14ac:dyDescent="0.3">
      <c r="A35" s="159"/>
      <c r="B35" s="155" t="s">
        <v>23</v>
      </c>
      <c r="C35" s="130">
        <v>111</v>
      </c>
      <c r="D35" s="131">
        <v>17362093</v>
      </c>
      <c r="E35" s="109">
        <f>401443+10642+730826+1641390+311624+3930032+10336136</f>
        <v>17362093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27"/>
      <c r="V35" s="132">
        <f t="shared" si="5"/>
        <v>17362093</v>
      </c>
      <c r="W35" s="133">
        <f t="shared" si="4"/>
        <v>0</v>
      </c>
      <c r="Z35" s="104"/>
    </row>
    <row r="36" spans="1:26" thickBot="1" x14ac:dyDescent="0.3">
      <c r="A36" s="159"/>
      <c r="B36" s="156"/>
      <c r="C36" s="72">
        <v>113</v>
      </c>
      <c r="D36" s="105">
        <v>895</v>
      </c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23"/>
      <c r="V36" s="33">
        <f t="shared" si="5"/>
        <v>0</v>
      </c>
      <c r="W36" s="30">
        <f t="shared" si="4"/>
        <v>895</v>
      </c>
    </row>
    <row r="37" spans="1:26" thickBot="1" x14ac:dyDescent="0.3">
      <c r="A37" s="159"/>
      <c r="B37" s="156"/>
      <c r="C37" s="72">
        <v>121</v>
      </c>
      <c r="D37" s="105">
        <v>806000</v>
      </c>
      <c r="E37" s="109"/>
      <c r="F37" s="110">
        <v>330654</v>
      </c>
      <c r="G37" s="110"/>
      <c r="H37" s="110"/>
      <c r="I37" s="110">
        <v>475346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23"/>
      <c r="V37" s="33">
        <f t="shared" si="5"/>
        <v>806000</v>
      </c>
      <c r="W37" s="30">
        <f t="shared" si="4"/>
        <v>0</v>
      </c>
    </row>
    <row r="38" spans="1:26" thickBot="1" x14ac:dyDescent="0.3">
      <c r="A38" s="159"/>
      <c r="B38" s="156"/>
      <c r="C38" s="72">
        <v>122</v>
      </c>
      <c r="D38" s="105">
        <v>546877</v>
      </c>
      <c r="E38" s="109"/>
      <c r="F38" s="110"/>
      <c r="G38" s="110"/>
      <c r="H38" s="110"/>
      <c r="I38" s="110"/>
      <c r="J38" s="110">
        <f>317025+190686+39166</f>
        <v>546877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23"/>
      <c r="V38" s="33">
        <f t="shared" si="5"/>
        <v>546877</v>
      </c>
      <c r="W38" s="30">
        <f t="shared" si="4"/>
        <v>0</v>
      </c>
    </row>
    <row r="39" spans="1:26" thickBot="1" x14ac:dyDescent="0.3">
      <c r="A39" s="159"/>
      <c r="B39" s="156"/>
      <c r="C39" s="125">
        <v>124</v>
      </c>
      <c r="D39" s="126">
        <v>611643</v>
      </c>
      <c r="E39" s="127"/>
      <c r="F39" s="123"/>
      <c r="G39" s="123"/>
      <c r="H39" s="123"/>
      <c r="I39" s="123"/>
      <c r="J39" s="123"/>
      <c r="K39" s="123">
        <f>312620+105347+5932+78974+108770</f>
        <v>611643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8">
        <f t="shared" si="5"/>
        <v>611643</v>
      </c>
      <c r="W39" s="129">
        <f t="shared" si="4"/>
        <v>0</v>
      </c>
    </row>
    <row r="40" spans="1:26" ht="41.25" thickBot="1" x14ac:dyDescent="0.3">
      <c r="A40" s="159"/>
      <c r="B40" s="157"/>
      <c r="C40" s="73" t="s">
        <v>32</v>
      </c>
      <c r="D40" s="106">
        <f t="shared" ref="D40:U40" si="12">SUM(D35:D39)</f>
        <v>19327508</v>
      </c>
      <c r="E40" s="134">
        <f t="shared" si="12"/>
        <v>17362093</v>
      </c>
      <c r="F40" s="134">
        <f t="shared" si="12"/>
        <v>330654</v>
      </c>
      <c r="G40" s="134">
        <f t="shared" si="12"/>
        <v>0</v>
      </c>
      <c r="H40" s="134">
        <f t="shared" si="12"/>
        <v>0</v>
      </c>
      <c r="I40" s="134">
        <f t="shared" si="12"/>
        <v>475346</v>
      </c>
      <c r="J40" s="134">
        <f t="shared" si="12"/>
        <v>546877</v>
      </c>
      <c r="K40" s="134">
        <f t="shared" si="12"/>
        <v>611643</v>
      </c>
      <c r="L40" s="134">
        <f t="shared" si="12"/>
        <v>0</v>
      </c>
      <c r="M40" s="134">
        <f t="shared" si="12"/>
        <v>0</v>
      </c>
      <c r="N40" s="134">
        <f t="shared" si="12"/>
        <v>0</v>
      </c>
      <c r="O40" s="134">
        <f t="shared" si="12"/>
        <v>0</v>
      </c>
      <c r="P40" s="134">
        <f t="shared" si="12"/>
        <v>0</v>
      </c>
      <c r="Q40" s="134">
        <f t="shared" si="12"/>
        <v>0</v>
      </c>
      <c r="R40" s="134">
        <f t="shared" si="12"/>
        <v>0</v>
      </c>
      <c r="S40" s="134">
        <f t="shared" si="12"/>
        <v>0</v>
      </c>
      <c r="T40" s="134">
        <f t="shared" si="12"/>
        <v>0</v>
      </c>
      <c r="U40" s="134">
        <f t="shared" si="12"/>
        <v>0</v>
      </c>
      <c r="V40" s="33">
        <f t="shared" si="5"/>
        <v>19326613</v>
      </c>
      <c r="W40" s="121">
        <f t="shared" si="4"/>
        <v>895</v>
      </c>
    </row>
    <row r="41" spans="1:26" ht="41.25" thickBot="1" x14ac:dyDescent="0.3">
      <c r="A41" s="160"/>
      <c r="B41" s="97"/>
      <c r="C41" s="76" t="s">
        <v>33</v>
      </c>
      <c r="D41" s="107">
        <f t="shared" ref="D41:U41" si="13">D32+D34+D40</f>
        <v>21721217.68</v>
      </c>
      <c r="E41" s="139">
        <f t="shared" si="13"/>
        <v>17362093</v>
      </c>
      <c r="F41" s="139">
        <f t="shared" si="13"/>
        <v>330654</v>
      </c>
      <c r="G41" s="139">
        <f t="shared" si="13"/>
        <v>0</v>
      </c>
      <c r="H41" s="139">
        <f t="shared" si="13"/>
        <v>0</v>
      </c>
      <c r="I41" s="139">
        <f t="shared" si="13"/>
        <v>505346</v>
      </c>
      <c r="J41" s="139">
        <f t="shared" si="13"/>
        <v>546877</v>
      </c>
      <c r="K41" s="139">
        <f t="shared" si="13"/>
        <v>626855</v>
      </c>
      <c r="L41" s="139">
        <f t="shared" si="13"/>
        <v>0</v>
      </c>
      <c r="M41" s="139">
        <f t="shared" si="13"/>
        <v>0</v>
      </c>
      <c r="N41" s="139">
        <f t="shared" si="13"/>
        <v>0</v>
      </c>
      <c r="O41" s="139">
        <f t="shared" si="13"/>
        <v>0</v>
      </c>
      <c r="P41" s="139">
        <f t="shared" si="13"/>
        <v>0</v>
      </c>
      <c r="Q41" s="139">
        <f t="shared" si="13"/>
        <v>0</v>
      </c>
      <c r="R41" s="139">
        <f t="shared" si="13"/>
        <v>0</v>
      </c>
      <c r="S41" s="139">
        <f t="shared" si="13"/>
        <v>0</v>
      </c>
      <c r="T41" s="139">
        <f t="shared" si="13"/>
        <v>116200</v>
      </c>
      <c r="U41" s="139">
        <f t="shared" si="13"/>
        <v>0</v>
      </c>
      <c r="V41" s="33">
        <f t="shared" si="5"/>
        <v>19488025</v>
      </c>
      <c r="W41" s="121">
        <f t="shared" si="4"/>
        <v>2233192.6799999997</v>
      </c>
    </row>
    <row r="42" spans="1:26" ht="45.75" thickBot="1" x14ac:dyDescent="0.3">
      <c r="A42" s="145" t="s">
        <v>26</v>
      </c>
      <c r="B42" s="64" t="s">
        <v>21</v>
      </c>
      <c r="C42" s="135">
        <v>414</v>
      </c>
      <c r="D42" s="140">
        <v>93000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>
        <v>92760</v>
      </c>
      <c r="U42" s="127"/>
      <c r="V42" s="137">
        <f t="shared" si="5"/>
        <v>92760</v>
      </c>
      <c r="W42" s="141">
        <f t="shared" si="4"/>
        <v>240</v>
      </c>
    </row>
    <row r="43" spans="1:26" ht="41.25" thickBot="1" x14ac:dyDescent="0.3">
      <c r="A43" s="172"/>
      <c r="B43" s="65"/>
      <c r="C43" s="73" t="s">
        <v>34</v>
      </c>
      <c r="D43" s="106">
        <f t="shared" ref="D43:U43" si="14">D42</f>
        <v>93000</v>
      </c>
      <c r="E43" s="134">
        <f t="shared" si="14"/>
        <v>0</v>
      </c>
      <c r="F43" s="134">
        <f t="shared" si="14"/>
        <v>0</v>
      </c>
      <c r="G43" s="134">
        <f t="shared" si="14"/>
        <v>0</v>
      </c>
      <c r="H43" s="134">
        <f t="shared" si="14"/>
        <v>0</v>
      </c>
      <c r="I43" s="134">
        <f t="shared" si="14"/>
        <v>0</v>
      </c>
      <c r="J43" s="134">
        <f t="shared" si="14"/>
        <v>0</v>
      </c>
      <c r="K43" s="134">
        <f t="shared" si="14"/>
        <v>0</v>
      </c>
      <c r="L43" s="134">
        <f t="shared" si="14"/>
        <v>0</v>
      </c>
      <c r="M43" s="134">
        <f t="shared" si="14"/>
        <v>0</v>
      </c>
      <c r="N43" s="134">
        <f t="shared" si="14"/>
        <v>0</v>
      </c>
      <c r="O43" s="134">
        <f t="shared" si="14"/>
        <v>0</v>
      </c>
      <c r="P43" s="134">
        <f t="shared" si="14"/>
        <v>0</v>
      </c>
      <c r="Q43" s="134">
        <f t="shared" si="14"/>
        <v>0</v>
      </c>
      <c r="R43" s="134">
        <f t="shared" si="14"/>
        <v>0</v>
      </c>
      <c r="S43" s="134">
        <f t="shared" si="14"/>
        <v>0</v>
      </c>
      <c r="T43" s="134">
        <f t="shared" si="14"/>
        <v>92760</v>
      </c>
      <c r="U43" s="134">
        <f t="shared" si="14"/>
        <v>0</v>
      </c>
      <c r="V43" s="33">
        <f t="shared" si="5"/>
        <v>92760</v>
      </c>
      <c r="W43" s="121">
        <f t="shared" si="4"/>
        <v>240</v>
      </c>
    </row>
    <row r="44" spans="1:26" ht="23.25" thickBot="1" x14ac:dyDescent="0.3">
      <c r="A44" s="169" t="s">
        <v>35</v>
      </c>
      <c r="B44" s="170"/>
      <c r="C44" s="171"/>
      <c r="D44" s="142">
        <f t="shared" ref="D44:U44" si="15">D23+D41+D43</f>
        <v>23946467.379999999</v>
      </c>
      <c r="E44" s="111">
        <f t="shared" si="15"/>
        <v>19149093</v>
      </c>
      <c r="F44" s="111">
        <f t="shared" si="15"/>
        <v>330654</v>
      </c>
      <c r="G44" s="111">
        <f t="shared" si="15"/>
        <v>0</v>
      </c>
      <c r="H44" s="111">
        <f t="shared" si="15"/>
        <v>0</v>
      </c>
      <c r="I44" s="111">
        <f t="shared" si="15"/>
        <v>534346</v>
      </c>
      <c r="J44" s="111">
        <f t="shared" si="15"/>
        <v>613877</v>
      </c>
      <c r="K44" s="111">
        <f t="shared" si="15"/>
        <v>632048</v>
      </c>
      <c r="L44" s="111">
        <f t="shared" si="15"/>
        <v>0</v>
      </c>
      <c r="M44" s="111">
        <f t="shared" si="15"/>
        <v>0</v>
      </c>
      <c r="N44" s="111">
        <f t="shared" si="15"/>
        <v>0</v>
      </c>
      <c r="O44" s="111">
        <f t="shared" si="15"/>
        <v>0</v>
      </c>
      <c r="P44" s="111">
        <f t="shared" si="15"/>
        <v>0</v>
      </c>
      <c r="Q44" s="111">
        <f t="shared" si="15"/>
        <v>0</v>
      </c>
      <c r="R44" s="111">
        <f t="shared" si="15"/>
        <v>0</v>
      </c>
      <c r="S44" s="111">
        <f t="shared" si="15"/>
        <v>0</v>
      </c>
      <c r="T44" s="111">
        <f t="shared" si="15"/>
        <v>341960</v>
      </c>
      <c r="U44" s="111">
        <f t="shared" si="15"/>
        <v>0</v>
      </c>
      <c r="V44" s="143">
        <f>V23+V41+V43</f>
        <v>21601978</v>
      </c>
      <c r="W44" s="144">
        <f>W23+W41+W43</f>
        <v>2344489.38</v>
      </c>
    </row>
  </sheetData>
  <mergeCells count="10">
    <mergeCell ref="A44:C44"/>
    <mergeCell ref="A42:A43"/>
    <mergeCell ref="A5:A23"/>
    <mergeCell ref="B5:B10"/>
    <mergeCell ref="B11:B12"/>
    <mergeCell ref="B13:B22"/>
    <mergeCell ref="A24:A41"/>
    <mergeCell ref="B24:B32"/>
    <mergeCell ref="B33:B34"/>
    <mergeCell ref="B35:B40"/>
  </mergeCells>
  <conditionalFormatting sqref="V26:V44 V6:V14">
    <cfRule type="expression" dxfId="12" priority="5">
      <formula>BE6=BE6</formula>
    </cfRule>
  </conditionalFormatting>
  <conditionalFormatting sqref="W5:W44">
    <cfRule type="expression" dxfId="11" priority="3">
      <formula>W5=0</formula>
    </cfRule>
    <cfRule type="expression" dxfId="10" priority="4">
      <formula>W5&gt;0</formula>
    </cfRule>
  </conditionalFormatting>
  <conditionalFormatting sqref="V5">
    <cfRule type="expression" dxfId="9" priority="6">
      <formula>BG5=BG5</formula>
    </cfRule>
  </conditionalFormatting>
  <conditionalFormatting sqref="V22:V25">
    <cfRule type="expression" dxfId="8" priority="7">
      <formula>BF22=BF22</formula>
    </cfRule>
  </conditionalFormatting>
  <conditionalFormatting sqref="D2:P2">
    <cfRule type="expression" dxfId="7" priority="1">
      <formula>D2=0</formula>
    </cfRule>
    <cfRule type="expression" dxfId="6" priority="2">
      <formula>D2&lt;&gt;0</formula>
    </cfRule>
  </conditionalFormatting>
  <conditionalFormatting sqref="V15:V21">
    <cfRule type="expression" dxfId="5" priority="11">
      <formula>BD15=BD15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6"/>
  <sheetViews>
    <sheetView zoomScale="60" zoomScaleNormal="60" workbookViewId="0">
      <pane xSplit="2" ySplit="3" topLeftCell="L4" activePane="bottomRight" state="frozen"/>
      <selection pane="topRight" activeCell="C1" sqref="C1"/>
      <selection pane="bottomLeft" activeCell="A18" sqref="A18"/>
      <selection pane="bottomRight" activeCell="AQ3" sqref="AQ3"/>
    </sheetView>
  </sheetViews>
  <sheetFormatPr defaultRowHeight="18.75" x14ac:dyDescent="0.3"/>
  <cols>
    <col min="1" max="1" width="29.28515625" style="1" customWidth="1"/>
    <col min="2" max="2" width="16.7109375" style="1" bestFit="1" customWidth="1"/>
    <col min="3" max="4" width="14.28515625" style="1" customWidth="1"/>
    <col min="5" max="5" width="18.140625" style="1" customWidth="1"/>
    <col min="6" max="6" width="14.28515625" style="1" customWidth="1"/>
    <col min="7" max="7" width="18" style="1" customWidth="1"/>
    <col min="8" max="14" width="17.28515625" style="1" bestFit="1" customWidth="1"/>
    <col min="15" max="15" width="14.5703125" style="1" bestFit="1" customWidth="1"/>
    <col min="16" max="24" width="14.28515625" style="1" customWidth="1"/>
    <col min="25" max="25" width="17.140625" style="1" bestFit="1" customWidth="1"/>
    <col min="26" max="27" width="14.28515625" style="1" customWidth="1"/>
    <col min="28" max="28" width="16.28515625" style="1" bestFit="1" customWidth="1"/>
    <col min="29" max="30" width="14.28515625" style="1" customWidth="1"/>
    <col min="31" max="31" width="16" style="1" bestFit="1" customWidth="1"/>
    <col min="32" max="35" width="14.28515625" style="1" customWidth="1"/>
    <col min="36" max="37" width="16" style="1" bestFit="1" customWidth="1"/>
    <col min="38" max="39" width="14.28515625" style="1" customWidth="1"/>
    <col min="40" max="40" width="21.5703125" style="1" bestFit="1" customWidth="1"/>
    <col min="41" max="42" width="9.140625" style="1"/>
    <col min="43" max="43" width="10.140625" style="1" bestFit="1" customWidth="1"/>
    <col min="44" max="16384" width="9.140625" style="1"/>
  </cols>
  <sheetData>
    <row r="1" spans="1:40" s="51" customFormat="1" ht="24" thickBot="1" x14ac:dyDescent="0.4">
      <c r="A1" s="173"/>
      <c r="B1" s="194" t="s">
        <v>24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197" t="s">
        <v>25</v>
      </c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9"/>
      <c r="AL1" s="176" t="s">
        <v>26</v>
      </c>
      <c r="AM1" s="177"/>
      <c r="AN1" s="178" t="s">
        <v>35</v>
      </c>
    </row>
    <row r="2" spans="1:40" s="51" customFormat="1" ht="24" thickBot="1" x14ac:dyDescent="0.4">
      <c r="A2" s="174"/>
      <c r="B2" s="191" t="s">
        <v>21</v>
      </c>
      <c r="C2" s="192"/>
      <c r="D2" s="192"/>
      <c r="E2" s="192"/>
      <c r="F2" s="192"/>
      <c r="G2" s="193"/>
      <c r="H2" s="189" t="s">
        <v>22</v>
      </c>
      <c r="I2" s="190"/>
      <c r="J2" s="181" t="s">
        <v>23</v>
      </c>
      <c r="K2" s="182"/>
      <c r="L2" s="182"/>
      <c r="M2" s="182"/>
      <c r="N2" s="182"/>
      <c r="O2" s="182"/>
      <c r="P2" s="182"/>
      <c r="Q2" s="182"/>
      <c r="R2" s="183"/>
      <c r="S2" s="52"/>
      <c r="T2" s="184" t="s">
        <v>21</v>
      </c>
      <c r="U2" s="185"/>
      <c r="V2" s="185"/>
      <c r="W2" s="185"/>
      <c r="X2" s="185"/>
      <c r="Y2" s="185"/>
      <c r="Z2" s="185"/>
      <c r="AA2" s="185"/>
      <c r="AB2" s="186"/>
      <c r="AC2" s="187" t="s">
        <v>22</v>
      </c>
      <c r="AD2" s="188"/>
      <c r="AE2" s="181" t="s">
        <v>23</v>
      </c>
      <c r="AF2" s="182"/>
      <c r="AG2" s="182"/>
      <c r="AH2" s="182"/>
      <c r="AI2" s="182"/>
      <c r="AJ2" s="182"/>
      <c r="AK2" s="53"/>
      <c r="AL2" s="54" t="s">
        <v>21</v>
      </c>
      <c r="AM2" s="55"/>
      <c r="AN2" s="179"/>
    </row>
    <row r="3" spans="1:40" ht="38.25" thickBot="1" x14ac:dyDescent="0.35">
      <c r="A3" s="175"/>
      <c r="B3" s="56">
        <v>111</v>
      </c>
      <c r="C3" s="57">
        <v>121</v>
      </c>
      <c r="D3" s="57">
        <v>122</v>
      </c>
      <c r="E3" s="57">
        <v>124</v>
      </c>
      <c r="F3" s="57">
        <v>163</v>
      </c>
      <c r="G3" s="2" t="s">
        <v>27</v>
      </c>
      <c r="H3" s="57">
        <v>149</v>
      </c>
      <c r="I3" s="2" t="s">
        <v>28</v>
      </c>
      <c r="J3" s="57">
        <v>111</v>
      </c>
      <c r="K3" s="57">
        <v>113</v>
      </c>
      <c r="L3" s="57">
        <v>121</v>
      </c>
      <c r="M3" s="57">
        <v>122</v>
      </c>
      <c r="N3" s="57">
        <v>124</v>
      </c>
      <c r="O3" s="57">
        <v>151</v>
      </c>
      <c r="P3" s="57">
        <v>152</v>
      </c>
      <c r="Q3" s="57">
        <v>163</v>
      </c>
      <c r="R3" s="2" t="s">
        <v>29</v>
      </c>
      <c r="S3" s="3" t="s">
        <v>36</v>
      </c>
      <c r="T3" s="57">
        <v>111</v>
      </c>
      <c r="U3" s="57">
        <v>113</v>
      </c>
      <c r="V3" s="57">
        <v>121</v>
      </c>
      <c r="W3" s="57">
        <v>122</v>
      </c>
      <c r="X3" s="57">
        <v>124</v>
      </c>
      <c r="Y3" s="57">
        <v>149</v>
      </c>
      <c r="Z3" s="57">
        <v>159</v>
      </c>
      <c r="AA3" s="58">
        <v>169</v>
      </c>
      <c r="AB3" s="4" t="s">
        <v>30</v>
      </c>
      <c r="AC3" s="59">
        <v>159</v>
      </c>
      <c r="AD3" s="4" t="s">
        <v>31</v>
      </c>
      <c r="AE3" s="60">
        <v>111</v>
      </c>
      <c r="AF3" s="61">
        <v>113</v>
      </c>
      <c r="AG3" s="61">
        <v>121</v>
      </c>
      <c r="AH3" s="61">
        <v>122</v>
      </c>
      <c r="AI3" s="62">
        <v>124</v>
      </c>
      <c r="AJ3" s="4" t="s">
        <v>32</v>
      </c>
      <c r="AK3" s="6" t="s">
        <v>33</v>
      </c>
      <c r="AL3" s="59">
        <v>414</v>
      </c>
      <c r="AM3" s="5" t="s">
        <v>34</v>
      </c>
      <c r="AN3" s="180"/>
    </row>
    <row r="4" spans="1:40" ht="43.5" customHeight="1" thickBot="1" x14ac:dyDescent="0.35">
      <c r="A4" s="50" t="s">
        <v>0</v>
      </c>
      <c r="B4" s="33">
        <v>89946</v>
      </c>
      <c r="C4" s="43">
        <v>147000</v>
      </c>
      <c r="D4" s="33">
        <v>86000</v>
      </c>
      <c r="E4" s="43">
        <v>55000</v>
      </c>
      <c r="F4" s="33">
        <v>1576082.1</v>
      </c>
      <c r="G4" s="44">
        <f>SUM(B4:F4)</f>
        <v>1954028.1</v>
      </c>
      <c r="H4" s="43">
        <v>108000</v>
      </c>
      <c r="I4" s="44">
        <f>H4</f>
        <v>108000</v>
      </c>
      <c r="J4" s="43">
        <v>500000</v>
      </c>
      <c r="K4" s="33">
        <v>51883</v>
      </c>
      <c r="L4" s="43">
        <v>31000</v>
      </c>
      <c r="M4" s="33">
        <v>14000</v>
      </c>
      <c r="N4" s="33">
        <v>7000</v>
      </c>
      <c r="O4" s="43">
        <v>6938.96</v>
      </c>
      <c r="P4" s="33">
        <v>374000</v>
      </c>
      <c r="Q4" s="43">
        <v>45414.64</v>
      </c>
      <c r="R4" s="44">
        <f t="shared" ref="R4:R22" si="0">SUM(J4:Q4)</f>
        <v>1030236.6</v>
      </c>
      <c r="S4" s="45">
        <f t="shared" ref="S4:S22" si="1">G4+I4+R4</f>
        <v>3092264.7</v>
      </c>
      <c r="T4" s="33">
        <v>1066646</v>
      </c>
      <c r="U4" s="43">
        <v>2422645</v>
      </c>
      <c r="V4" s="33">
        <v>356000</v>
      </c>
      <c r="W4" s="43">
        <v>207000</v>
      </c>
      <c r="X4" s="33">
        <v>131000</v>
      </c>
      <c r="Y4" s="46"/>
      <c r="Z4" s="33">
        <v>6114700</v>
      </c>
      <c r="AA4" s="43"/>
      <c r="AB4" s="44">
        <f>SUM(T4:AA4)</f>
        <v>10297991</v>
      </c>
      <c r="AC4" s="43">
        <v>38000</v>
      </c>
      <c r="AD4" s="44">
        <f>AC4</f>
        <v>38000</v>
      </c>
      <c r="AE4" s="43">
        <v>19187277</v>
      </c>
      <c r="AF4" s="33">
        <v>4258680</v>
      </c>
      <c r="AG4" s="43">
        <v>1806000</v>
      </c>
      <c r="AH4" s="33">
        <v>840000</v>
      </c>
      <c r="AI4" s="43">
        <v>501155</v>
      </c>
      <c r="AJ4" s="44">
        <f>SUM(AE4:AI4)</f>
        <v>26593112</v>
      </c>
      <c r="AK4" s="45">
        <f>AB4+AD4+AJ4</f>
        <v>36929103</v>
      </c>
      <c r="AL4" s="43">
        <v>5164000</v>
      </c>
      <c r="AM4" s="44">
        <f>AL4</f>
        <v>5164000</v>
      </c>
      <c r="AN4" s="7">
        <f>S4+AK4+AM4</f>
        <v>45185367.700000003</v>
      </c>
    </row>
    <row r="5" spans="1:40" ht="26.25" thickBot="1" x14ac:dyDescent="0.35">
      <c r="A5" s="50" t="s">
        <v>1</v>
      </c>
      <c r="B5" s="34"/>
      <c r="C5" s="35"/>
      <c r="D5" s="35"/>
      <c r="E5" s="35"/>
      <c r="F5" s="36"/>
      <c r="G5" s="11">
        <f t="shared" ref="G5:G22" si="2">SUM(B5:F5)</f>
        <v>0</v>
      </c>
      <c r="H5" s="12"/>
      <c r="I5" s="11">
        <f t="shared" ref="I5:I22" si="3">H5</f>
        <v>0</v>
      </c>
      <c r="J5" s="8"/>
      <c r="K5" s="8"/>
      <c r="L5" s="9"/>
      <c r="M5" s="9"/>
      <c r="N5" s="9"/>
      <c r="O5" s="9"/>
      <c r="P5" s="9"/>
      <c r="Q5" s="10"/>
      <c r="R5" s="11">
        <f t="shared" si="0"/>
        <v>0</v>
      </c>
      <c r="S5" s="13">
        <f t="shared" si="1"/>
        <v>0</v>
      </c>
      <c r="T5" s="8"/>
      <c r="U5" s="8"/>
      <c r="V5" s="9"/>
      <c r="W5" s="9"/>
      <c r="X5" s="9"/>
      <c r="Y5" s="9"/>
      <c r="Z5" s="9"/>
      <c r="AA5" s="10"/>
      <c r="AB5" s="11">
        <f t="shared" ref="AB5:AB22" si="4">SUM(T5:AA5)</f>
        <v>0</v>
      </c>
      <c r="AC5" s="12"/>
      <c r="AD5" s="11">
        <f t="shared" ref="AD5:AD22" si="5">AC5</f>
        <v>0</v>
      </c>
      <c r="AE5" s="8"/>
      <c r="AF5" s="9"/>
      <c r="AG5" s="9"/>
      <c r="AH5" s="9"/>
      <c r="AI5" s="10"/>
      <c r="AJ5" s="11">
        <f t="shared" ref="AJ5:AJ22" si="6">SUM(AE5:AI5)</f>
        <v>0</v>
      </c>
      <c r="AK5" s="13">
        <f t="shared" ref="AK5:AK22" si="7">AB5+AD5+AJ5</f>
        <v>0</v>
      </c>
      <c r="AL5" s="12"/>
      <c r="AM5" s="11">
        <f t="shared" ref="AM5:AM22" si="8">AL5</f>
        <v>0</v>
      </c>
      <c r="AN5" s="14">
        <f t="shared" ref="AN5:AN24" si="9">S5+AK5+AM5</f>
        <v>0</v>
      </c>
    </row>
    <row r="6" spans="1:40" ht="26.25" thickBot="1" x14ac:dyDescent="0.35">
      <c r="A6" s="50" t="s">
        <v>2</v>
      </c>
      <c r="B6" s="37"/>
      <c r="C6" s="38"/>
      <c r="D6" s="38"/>
      <c r="E6" s="38"/>
      <c r="F6" s="39"/>
      <c r="G6" s="18">
        <f t="shared" si="2"/>
        <v>0</v>
      </c>
      <c r="H6" s="19"/>
      <c r="I6" s="18">
        <f t="shared" si="3"/>
        <v>0</v>
      </c>
      <c r="J6" s="15"/>
      <c r="K6" s="15"/>
      <c r="L6" s="16"/>
      <c r="M6" s="16"/>
      <c r="N6" s="16"/>
      <c r="O6" s="16"/>
      <c r="P6" s="16"/>
      <c r="Q6" s="17"/>
      <c r="R6" s="18">
        <f t="shared" si="0"/>
        <v>0</v>
      </c>
      <c r="S6" s="20">
        <f t="shared" si="1"/>
        <v>0</v>
      </c>
      <c r="T6" s="15"/>
      <c r="U6" s="15"/>
      <c r="V6" s="16"/>
      <c r="W6" s="16"/>
      <c r="X6" s="16"/>
      <c r="Y6" s="16"/>
      <c r="Z6" s="16"/>
      <c r="AA6" s="17"/>
      <c r="AB6" s="18">
        <f t="shared" si="4"/>
        <v>0</v>
      </c>
      <c r="AC6" s="19"/>
      <c r="AD6" s="18">
        <f t="shared" si="5"/>
        <v>0</v>
      </c>
      <c r="AE6" s="15"/>
      <c r="AF6" s="16"/>
      <c r="AG6" s="16"/>
      <c r="AH6" s="16"/>
      <c r="AI6" s="17"/>
      <c r="AJ6" s="18">
        <f t="shared" si="6"/>
        <v>0</v>
      </c>
      <c r="AK6" s="20">
        <f t="shared" si="7"/>
        <v>0</v>
      </c>
      <c r="AL6" s="19"/>
      <c r="AM6" s="18">
        <f t="shared" si="8"/>
        <v>0</v>
      </c>
      <c r="AN6" s="21">
        <f t="shared" si="9"/>
        <v>0</v>
      </c>
    </row>
    <row r="7" spans="1:40" ht="26.25" thickBot="1" x14ac:dyDescent="0.35">
      <c r="A7" s="50" t="s">
        <v>3</v>
      </c>
      <c r="B7" s="15"/>
      <c r="C7" s="38"/>
      <c r="D7" s="38"/>
      <c r="E7" s="38"/>
      <c r="F7" s="39"/>
      <c r="G7" s="18">
        <f t="shared" si="2"/>
        <v>0</v>
      </c>
      <c r="H7" s="19"/>
      <c r="I7" s="18">
        <f t="shared" si="3"/>
        <v>0</v>
      </c>
      <c r="J7" s="15"/>
      <c r="K7" s="15"/>
      <c r="L7" s="16"/>
      <c r="M7" s="16"/>
      <c r="N7" s="16"/>
      <c r="O7" s="16"/>
      <c r="P7" s="16"/>
      <c r="Q7" s="17"/>
      <c r="R7" s="18">
        <f t="shared" si="0"/>
        <v>0</v>
      </c>
      <c r="S7" s="20">
        <f t="shared" si="1"/>
        <v>0</v>
      </c>
      <c r="T7" s="15"/>
      <c r="U7" s="15"/>
      <c r="V7" s="16"/>
      <c r="W7" s="16"/>
      <c r="X7" s="16"/>
      <c r="Y7" s="16"/>
      <c r="Z7" s="16"/>
      <c r="AA7" s="17"/>
      <c r="AB7" s="18">
        <f t="shared" si="4"/>
        <v>0</v>
      </c>
      <c r="AC7" s="19"/>
      <c r="AD7" s="18">
        <f t="shared" si="5"/>
        <v>0</v>
      </c>
      <c r="AE7" s="15"/>
      <c r="AF7" s="16"/>
      <c r="AG7" s="16"/>
      <c r="AH7" s="16"/>
      <c r="AI7" s="17"/>
      <c r="AJ7" s="18">
        <f t="shared" si="6"/>
        <v>0</v>
      </c>
      <c r="AK7" s="20">
        <f t="shared" si="7"/>
        <v>0</v>
      </c>
      <c r="AL7" s="19"/>
      <c r="AM7" s="18">
        <f t="shared" si="8"/>
        <v>0</v>
      </c>
      <c r="AN7" s="21">
        <f t="shared" si="9"/>
        <v>0</v>
      </c>
    </row>
    <row r="8" spans="1:40" ht="26.25" thickBot="1" x14ac:dyDescent="0.35">
      <c r="A8" s="50" t="s">
        <v>4</v>
      </c>
      <c r="B8" s="37"/>
      <c r="C8" s="38"/>
      <c r="D8" s="38"/>
      <c r="E8" s="38"/>
      <c r="F8" s="39"/>
      <c r="G8" s="18">
        <f t="shared" si="2"/>
        <v>0</v>
      </c>
      <c r="H8" s="19"/>
      <c r="I8" s="18">
        <f t="shared" si="3"/>
        <v>0</v>
      </c>
      <c r="J8" s="15"/>
      <c r="K8" s="15"/>
      <c r="L8" s="16"/>
      <c r="M8" s="16"/>
      <c r="N8" s="16"/>
      <c r="O8" s="16"/>
      <c r="P8" s="16"/>
      <c r="Q8" s="17"/>
      <c r="R8" s="18">
        <f t="shared" si="0"/>
        <v>0</v>
      </c>
      <c r="S8" s="20">
        <f t="shared" si="1"/>
        <v>0</v>
      </c>
      <c r="T8" s="15"/>
      <c r="U8" s="15"/>
      <c r="V8" s="16"/>
      <c r="W8" s="16"/>
      <c r="X8" s="16"/>
      <c r="Y8" s="16"/>
      <c r="Z8" s="16"/>
      <c r="AA8" s="17"/>
      <c r="AB8" s="18">
        <f t="shared" si="4"/>
        <v>0</v>
      </c>
      <c r="AC8" s="19"/>
      <c r="AD8" s="18">
        <f t="shared" si="5"/>
        <v>0</v>
      </c>
      <c r="AE8" s="15"/>
      <c r="AF8" s="16"/>
      <c r="AG8" s="16"/>
      <c r="AH8" s="16"/>
      <c r="AI8" s="17"/>
      <c r="AJ8" s="18">
        <f t="shared" si="6"/>
        <v>0</v>
      </c>
      <c r="AK8" s="20">
        <f t="shared" si="7"/>
        <v>0</v>
      </c>
      <c r="AL8" s="19"/>
      <c r="AM8" s="18">
        <f t="shared" si="8"/>
        <v>0</v>
      </c>
      <c r="AN8" s="21">
        <f t="shared" si="9"/>
        <v>0</v>
      </c>
    </row>
    <row r="9" spans="1:40" ht="26.25" thickBot="1" x14ac:dyDescent="0.35">
      <c r="A9" s="50" t="s">
        <v>5</v>
      </c>
      <c r="B9" s="37"/>
      <c r="C9" s="38"/>
      <c r="D9" s="38"/>
      <c r="E9" s="38"/>
      <c r="F9" s="39"/>
      <c r="G9" s="18">
        <f t="shared" si="2"/>
        <v>0</v>
      </c>
      <c r="H9" s="19"/>
      <c r="I9" s="18">
        <f t="shared" si="3"/>
        <v>0</v>
      </c>
      <c r="J9" s="15"/>
      <c r="K9" s="15"/>
      <c r="L9" s="16"/>
      <c r="M9" s="16"/>
      <c r="N9" s="16"/>
      <c r="O9" s="16"/>
      <c r="P9" s="16"/>
      <c r="Q9" s="17"/>
      <c r="R9" s="18">
        <f t="shared" si="0"/>
        <v>0</v>
      </c>
      <c r="S9" s="20">
        <f t="shared" si="1"/>
        <v>0</v>
      </c>
      <c r="T9" s="15"/>
      <c r="U9" s="15"/>
      <c r="V9" s="16"/>
      <c r="W9" s="16"/>
      <c r="X9" s="16"/>
      <c r="Y9" s="16"/>
      <c r="Z9" s="16"/>
      <c r="AA9" s="17"/>
      <c r="AB9" s="18">
        <f t="shared" si="4"/>
        <v>0</v>
      </c>
      <c r="AC9" s="19"/>
      <c r="AD9" s="18">
        <f t="shared" si="5"/>
        <v>0</v>
      </c>
      <c r="AE9" s="15"/>
      <c r="AF9" s="16"/>
      <c r="AG9" s="16"/>
      <c r="AH9" s="16"/>
      <c r="AI9" s="17"/>
      <c r="AJ9" s="18">
        <f t="shared" si="6"/>
        <v>0</v>
      </c>
      <c r="AK9" s="20">
        <f t="shared" si="7"/>
        <v>0</v>
      </c>
      <c r="AL9" s="19"/>
      <c r="AM9" s="18">
        <f t="shared" si="8"/>
        <v>0</v>
      </c>
      <c r="AN9" s="21">
        <f t="shared" si="9"/>
        <v>0</v>
      </c>
    </row>
    <row r="10" spans="1:40" ht="26.25" thickBot="1" x14ac:dyDescent="0.35">
      <c r="A10" s="50" t="s">
        <v>6</v>
      </c>
      <c r="B10" s="37"/>
      <c r="C10" s="38"/>
      <c r="D10" s="38"/>
      <c r="E10" s="38"/>
      <c r="F10" s="39"/>
      <c r="G10" s="18">
        <f t="shared" si="2"/>
        <v>0</v>
      </c>
      <c r="H10" s="19"/>
      <c r="I10" s="18">
        <f t="shared" si="3"/>
        <v>0</v>
      </c>
      <c r="J10" s="15"/>
      <c r="K10" s="15"/>
      <c r="L10" s="16"/>
      <c r="M10" s="16"/>
      <c r="N10" s="16"/>
      <c r="O10" s="16"/>
      <c r="P10" s="16"/>
      <c r="Q10" s="17"/>
      <c r="R10" s="18">
        <f t="shared" si="0"/>
        <v>0</v>
      </c>
      <c r="S10" s="20">
        <f t="shared" si="1"/>
        <v>0</v>
      </c>
      <c r="T10" s="15"/>
      <c r="U10" s="15"/>
      <c r="V10" s="16"/>
      <c r="W10" s="16"/>
      <c r="X10" s="16"/>
      <c r="Y10" s="16"/>
      <c r="Z10" s="16"/>
      <c r="AA10" s="17"/>
      <c r="AB10" s="18">
        <f t="shared" si="4"/>
        <v>0</v>
      </c>
      <c r="AC10" s="19"/>
      <c r="AD10" s="18">
        <f t="shared" si="5"/>
        <v>0</v>
      </c>
      <c r="AE10" s="15"/>
      <c r="AF10" s="16"/>
      <c r="AG10" s="16"/>
      <c r="AH10" s="16"/>
      <c r="AI10" s="17"/>
      <c r="AJ10" s="18">
        <f t="shared" si="6"/>
        <v>0</v>
      </c>
      <c r="AK10" s="20">
        <f t="shared" si="7"/>
        <v>0</v>
      </c>
      <c r="AL10" s="19"/>
      <c r="AM10" s="18">
        <f t="shared" si="8"/>
        <v>0</v>
      </c>
      <c r="AN10" s="21">
        <f t="shared" si="9"/>
        <v>0</v>
      </c>
    </row>
    <row r="11" spans="1:40" ht="26.25" thickBot="1" x14ac:dyDescent="0.35">
      <c r="A11" s="50" t="s">
        <v>7</v>
      </c>
      <c r="B11" s="37"/>
      <c r="C11" s="38"/>
      <c r="D11" s="38"/>
      <c r="E11" s="38"/>
      <c r="F11" s="39"/>
      <c r="G11" s="18">
        <f t="shared" si="2"/>
        <v>0</v>
      </c>
      <c r="H11" s="19"/>
      <c r="I11" s="18">
        <f t="shared" si="3"/>
        <v>0</v>
      </c>
      <c r="J11" s="15"/>
      <c r="K11" s="15"/>
      <c r="L11" s="16"/>
      <c r="M11" s="16"/>
      <c r="N11" s="16"/>
      <c r="O11" s="16"/>
      <c r="P11" s="16"/>
      <c r="Q11" s="17"/>
      <c r="R11" s="18">
        <f t="shared" si="0"/>
        <v>0</v>
      </c>
      <c r="S11" s="20">
        <f t="shared" si="1"/>
        <v>0</v>
      </c>
      <c r="T11" s="15"/>
      <c r="U11" s="15"/>
      <c r="V11" s="16"/>
      <c r="W11" s="16"/>
      <c r="X11" s="16"/>
      <c r="Y11" s="16"/>
      <c r="Z11" s="16"/>
      <c r="AA11" s="17"/>
      <c r="AB11" s="18">
        <f t="shared" si="4"/>
        <v>0</v>
      </c>
      <c r="AC11" s="19"/>
      <c r="AD11" s="18">
        <f t="shared" si="5"/>
        <v>0</v>
      </c>
      <c r="AE11" s="15"/>
      <c r="AF11" s="16"/>
      <c r="AG11" s="16"/>
      <c r="AH11" s="16"/>
      <c r="AI11" s="17"/>
      <c r="AJ11" s="18">
        <f t="shared" si="6"/>
        <v>0</v>
      </c>
      <c r="AK11" s="20">
        <f t="shared" si="7"/>
        <v>0</v>
      </c>
      <c r="AL11" s="19"/>
      <c r="AM11" s="18">
        <f t="shared" si="8"/>
        <v>0</v>
      </c>
      <c r="AN11" s="21">
        <f t="shared" si="9"/>
        <v>0</v>
      </c>
    </row>
    <row r="12" spans="1:40" ht="26.25" thickBot="1" x14ac:dyDescent="0.35">
      <c r="A12" s="50" t="s">
        <v>8</v>
      </c>
      <c r="B12" s="37"/>
      <c r="C12" s="38"/>
      <c r="D12" s="38"/>
      <c r="E12" s="38"/>
      <c r="F12" s="39"/>
      <c r="G12" s="18">
        <f t="shared" si="2"/>
        <v>0</v>
      </c>
      <c r="H12" s="19"/>
      <c r="I12" s="18">
        <f t="shared" si="3"/>
        <v>0</v>
      </c>
      <c r="J12" s="15"/>
      <c r="K12" s="15"/>
      <c r="L12" s="16"/>
      <c r="M12" s="16"/>
      <c r="N12" s="16"/>
      <c r="O12" s="16"/>
      <c r="P12" s="16"/>
      <c r="Q12" s="17"/>
      <c r="R12" s="18">
        <f t="shared" si="0"/>
        <v>0</v>
      </c>
      <c r="S12" s="20">
        <f t="shared" si="1"/>
        <v>0</v>
      </c>
      <c r="T12" s="15"/>
      <c r="U12" s="15"/>
      <c r="V12" s="16"/>
      <c r="W12" s="16"/>
      <c r="X12" s="16"/>
      <c r="Y12" s="16"/>
      <c r="Z12" s="16"/>
      <c r="AA12" s="17"/>
      <c r="AB12" s="18">
        <f t="shared" si="4"/>
        <v>0</v>
      </c>
      <c r="AC12" s="19"/>
      <c r="AD12" s="18">
        <f t="shared" si="5"/>
        <v>0</v>
      </c>
      <c r="AE12" s="15"/>
      <c r="AF12" s="16"/>
      <c r="AG12" s="16"/>
      <c r="AH12" s="16"/>
      <c r="AI12" s="17"/>
      <c r="AJ12" s="18">
        <f t="shared" si="6"/>
        <v>0</v>
      </c>
      <c r="AK12" s="20">
        <f t="shared" si="7"/>
        <v>0</v>
      </c>
      <c r="AL12" s="19"/>
      <c r="AM12" s="18">
        <f t="shared" si="8"/>
        <v>0</v>
      </c>
      <c r="AN12" s="21">
        <f t="shared" si="9"/>
        <v>0</v>
      </c>
    </row>
    <row r="13" spans="1:40" ht="26.25" thickBot="1" x14ac:dyDescent="0.35">
      <c r="A13" s="50" t="s">
        <v>9</v>
      </c>
      <c r="B13" s="37"/>
      <c r="C13" s="38"/>
      <c r="D13" s="38"/>
      <c r="E13" s="38"/>
      <c r="F13" s="39"/>
      <c r="G13" s="18">
        <f t="shared" si="2"/>
        <v>0</v>
      </c>
      <c r="H13" s="19"/>
      <c r="I13" s="18">
        <f t="shared" si="3"/>
        <v>0</v>
      </c>
      <c r="J13" s="15"/>
      <c r="K13" s="15"/>
      <c r="L13" s="16"/>
      <c r="M13" s="16"/>
      <c r="N13" s="16"/>
      <c r="O13" s="16"/>
      <c r="P13" s="16"/>
      <c r="Q13" s="17"/>
      <c r="R13" s="18">
        <f t="shared" si="0"/>
        <v>0</v>
      </c>
      <c r="S13" s="20">
        <f t="shared" si="1"/>
        <v>0</v>
      </c>
      <c r="T13" s="15"/>
      <c r="U13" s="15"/>
      <c r="V13" s="16"/>
      <c r="W13" s="16"/>
      <c r="X13" s="16"/>
      <c r="Y13" s="16"/>
      <c r="Z13" s="16"/>
      <c r="AA13" s="17"/>
      <c r="AB13" s="18">
        <f t="shared" si="4"/>
        <v>0</v>
      </c>
      <c r="AC13" s="19"/>
      <c r="AD13" s="18">
        <f t="shared" si="5"/>
        <v>0</v>
      </c>
      <c r="AE13" s="15"/>
      <c r="AF13" s="16"/>
      <c r="AG13" s="16"/>
      <c r="AH13" s="16"/>
      <c r="AI13" s="17"/>
      <c r="AJ13" s="18">
        <f t="shared" si="6"/>
        <v>0</v>
      </c>
      <c r="AK13" s="20">
        <f t="shared" si="7"/>
        <v>0</v>
      </c>
      <c r="AL13" s="19"/>
      <c r="AM13" s="18">
        <f t="shared" si="8"/>
        <v>0</v>
      </c>
      <c r="AN13" s="21">
        <f t="shared" si="9"/>
        <v>0</v>
      </c>
    </row>
    <row r="14" spans="1:40" ht="26.25" thickBot="1" x14ac:dyDescent="0.35">
      <c r="A14" s="50" t="s">
        <v>10</v>
      </c>
      <c r="B14" s="37"/>
      <c r="C14" s="38"/>
      <c r="D14" s="38"/>
      <c r="E14" s="38"/>
      <c r="F14" s="39"/>
      <c r="G14" s="18">
        <f t="shared" si="2"/>
        <v>0</v>
      </c>
      <c r="H14" s="19"/>
      <c r="I14" s="18">
        <f t="shared" si="3"/>
        <v>0</v>
      </c>
      <c r="J14" s="15"/>
      <c r="K14" s="15"/>
      <c r="L14" s="16"/>
      <c r="M14" s="16"/>
      <c r="N14" s="16"/>
      <c r="O14" s="16"/>
      <c r="P14" s="16"/>
      <c r="Q14" s="17"/>
      <c r="R14" s="18">
        <f t="shared" si="0"/>
        <v>0</v>
      </c>
      <c r="S14" s="20">
        <f t="shared" si="1"/>
        <v>0</v>
      </c>
      <c r="T14" s="15"/>
      <c r="U14" s="15"/>
      <c r="V14" s="16"/>
      <c r="W14" s="16"/>
      <c r="X14" s="16"/>
      <c r="Y14" s="16"/>
      <c r="Z14" s="16"/>
      <c r="AA14" s="17"/>
      <c r="AB14" s="18">
        <f t="shared" si="4"/>
        <v>0</v>
      </c>
      <c r="AC14" s="19"/>
      <c r="AD14" s="18">
        <f t="shared" si="5"/>
        <v>0</v>
      </c>
      <c r="AE14" s="15"/>
      <c r="AF14" s="16"/>
      <c r="AG14" s="16"/>
      <c r="AH14" s="16"/>
      <c r="AI14" s="17"/>
      <c r="AJ14" s="18">
        <f t="shared" si="6"/>
        <v>0</v>
      </c>
      <c r="AK14" s="20">
        <f t="shared" si="7"/>
        <v>0</v>
      </c>
      <c r="AL14" s="19"/>
      <c r="AM14" s="18">
        <f t="shared" si="8"/>
        <v>0</v>
      </c>
      <c r="AN14" s="21">
        <f t="shared" si="9"/>
        <v>0</v>
      </c>
    </row>
    <row r="15" spans="1:40" ht="26.25" thickBot="1" x14ac:dyDescent="0.35">
      <c r="A15" s="50" t="s">
        <v>11</v>
      </c>
      <c r="B15" s="37"/>
      <c r="C15" s="38"/>
      <c r="D15" s="38"/>
      <c r="E15" s="38"/>
      <c r="F15" s="39"/>
      <c r="G15" s="18">
        <f t="shared" si="2"/>
        <v>0</v>
      </c>
      <c r="H15" s="19"/>
      <c r="I15" s="18">
        <f t="shared" si="3"/>
        <v>0</v>
      </c>
      <c r="J15" s="15"/>
      <c r="K15" s="15"/>
      <c r="L15" s="16"/>
      <c r="M15" s="16"/>
      <c r="N15" s="16"/>
      <c r="O15" s="16"/>
      <c r="P15" s="16"/>
      <c r="Q15" s="17"/>
      <c r="R15" s="18">
        <f t="shared" si="0"/>
        <v>0</v>
      </c>
      <c r="S15" s="20">
        <f t="shared" si="1"/>
        <v>0</v>
      </c>
      <c r="T15" s="15"/>
      <c r="U15" s="15"/>
      <c r="V15" s="16"/>
      <c r="W15" s="16"/>
      <c r="X15" s="16"/>
      <c r="Y15" s="16"/>
      <c r="Z15" s="16"/>
      <c r="AA15" s="17"/>
      <c r="AB15" s="18">
        <f t="shared" si="4"/>
        <v>0</v>
      </c>
      <c r="AC15" s="19"/>
      <c r="AD15" s="18">
        <f t="shared" si="5"/>
        <v>0</v>
      </c>
      <c r="AE15" s="15"/>
      <c r="AF15" s="16"/>
      <c r="AG15" s="16"/>
      <c r="AH15" s="16"/>
      <c r="AI15" s="17"/>
      <c r="AJ15" s="18">
        <f t="shared" si="6"/>
        <v>0</v>
      </c>
      <c r="AK15" s="20">
        <f t="shared" si="7"/>
        <v>0</v>
      </c>
      <c r="AL15" s="19"/>
      <c r="AM15" s="18">
        <f t="shared" si="8"/>
        <v>0</v>
      </c>
      <c r="AN15" s="21">
        <f t="shared" si="9"/>
        <v>0</v>
      </c>
    </row>
    <row r="16" spans="1:40" ht="26.25" thickBot="1" x14ac:dyDescent="0.35">
      <c r="A16" s="50" t="s">
        <v>12</v>
      </c>
      <c r="B16" s="37"/>
      <c r="C16" s="38"/>
      <c r="D16" s="38"/>
      <c r="E16" s="38"/>
      <c r="F16" s="39"/>
      <c r="G16" s="18">
        <f t="shared" si="2"/>
        <v>0</v>
      </c>
      <c r="H16" s="19"/>
      <c r="I16" s="18">
        <f t="shared" si="3"/>
        <v>0</v>
      </c>
      <c r="J16" s="15"/>
      <c r="K16" s="15"/>
      <c r="L16" s="16"/>
      <c r="M16" s="16"/>
      <c r="N16" s="16"/>
      <c r="O16" s="16"/>
      <c r="P16" s="16"/>
      <c r="Q16" s="17"/>
      <c r="R16" s="18">
        <f t="shared" si="0"/>
        <v>0</v>
      </c>
      <c r="S16" s="20">
        <f t="shared" si="1"/>
        <v>0</v>
      </c>
      <c r="T16" s="15"/>
      <c r="U16" s="15"/>
      <c r="V16" s="16"/>
      <c r="W16" s="16"/>
      <c r="X16" s="16"/>
      <c r="Y16" s="16"/>
      <c r="Z16" s="16"/>
      <c r="AA16" s="17"/>
      <c r="AB16" s="18">
        <f t="shared" si="4"/>
        <v>0</v>
      </c>
      <c r="AC16" s="19"/>
      <c r="AD16" s="18">
        <f t="shared" si="5"/>
        <v>0</v>
      </c>
      <c r="AE16" s="15"/>
      <c r="AF16" s="16"/>
      <c r="AG16" s="16"/>
      <c r="AH16" s="16"/>
      <c r="AI16" s="17"/>
      <c r="AJ16" s="18">
        <f t="shared" si="6"/>
        <v>0</v>
      </c>
      <c r="AK16" s="20">
        <f t="shared" si="7"/>
        <v>0</v>
      </c>
      <c r="AL16" s="19"/>
      <c r="AM16" s="18">
        <f t="shared" si="8"/>
        <v>0</v>
      </c>
      <c r="AN16" s="21">
        <f t="shared" si="9"/>
        <v>0</v>
      </c>
    </row>
    <row r="17" spans="1:40" ht="26.25" thickBot="1" x14ac:dyDescent="0.35">
      <c r="A17" s="50" t="s">
        <v>13</v>
      </c>
      <c r="B17" s="37"/>
      <c r="C17" s="38"/>
      <c r="D17" s="38"/>
      <c r="E17" s="38"/>
      <c r="F17" s="39"/>
      <c r="G17" s="18">
        <f t="shared" si="2"/>
        <v>0</v>
      </c>
      <c r="H17" s="19"/>
      <c r="I17" s="18">
        <f t="shared" si="3"/>
        <v>0</v>
      </c>
      <c r="J17" s="15"/>
      <c r="K17" s="15"/>
      <c r="L17" s="16"/>
      <c r="M17" s="16"/>
      <c r="N17" s="16"/>
      <c r="O17" s="16"/>
      <c r="P17" s="16"/>
      <c r="Q17" s="17"/>
      <c r="R17" s="18">
        <f t="shared" si="0"/>
        <v>0</v>
      </c>
      <c r="S17" s="20">
        <f t="shared" si="1"/>
        <v>0</v>
      </c>
      <c r="T17" s="15"/>
      <c r="U17" s="15"/>
      <c r="V17" s="16"/>
      <c r="W17" s="16"/>
      <c r="X17" s="16"/>
      <c r="Y17" s="16"/>
      <c r="Z17" s="16"/>
      <c r="AA17" s="17"/>
      <c r="AB17" s="18">
        <f t="shared" si="4"/>
        <v>0</v>
      </c>
      <c r="AC17" s="19"/>
      <c r="AD17" s="18">
        <f t="shared" si="5"/>
        <v>0</v>
      </c>
      <c r="AE17" s="15"/>
      <c r="AF17" s="16"/>
      <c r="AG17" s="16"/>
      <c r="AH17" s="16"/>
      <c r="AI17" s="17"/>
      <c r="AJ17" s="18">
        <f t="shared" si="6"/>
        <v>0</v>
      </c>
      <c r="AK17" s="20">
        <f t="shared" si="7"/>
        <v>0</v>
      </c>
      <c r="AL17" s="19"/>
      <c r="AM17" s="18">
        <f t="shared" si="8"/>
        <v>0</v>
      </c>
      <c r="AN17" s="21">
        <f t="shared" si="9"/>
        <v>0</v>
      </c>
    </row>
    <row r="18" spans="1:40" ht="41.25" thickBot="1" x14ac:dyDescent="0.35">
      <c r="A18" s="50" t="s">
        <v>14</v>
      </c>
      <c r="B18" s="37"/>
      <c r="C18" s="38"/>
      <c r="D18" s="38"/>
      <c r="E18" s="38"/>
      <c r="F18" s="39"/>
      <c r="G18" s="18">
        <f t="shared" si="2"/>
        <v>0</v>
      </c>
      <c r="H18" s="19"/>
      <c r="I18" s="18">
        <f t="shared" si="3"/>
        <v>0</v>
      </c>
      <c r="J18" s="15"/>
      <c r="K18" s="15"/>
      <c r="L18" s="16"/>
      <c r="M18" s="16"/>
      <c r="N18" s="16"/>
      <c r="O18" s="16"/>
      <c r="P18" s="16"/>
      <c r="Q18" s="17"/>
      <c r="R18" s="18">
        <f t="shared" si="0"/>
        <v>0</v>
      </c>
      <c r="S18" s="20">
        <f t="shared" si="1"/>
        <v>0</v>
      </c>
      <c r="T18" s="15"/>
      <c r="U18" s="15"/>
      <c r="V18" s="16"/>
      <c r="W18" s="16"/>
      <c r="X18" s="16"/>
      <c r="Y18" s="16"/>
      <c r="Z18" s="16"/>
      <c r="AA18" s="17"/>
      <c r="AB18" s="18">
        <f t="shared" si="4"/>
        <v>0</v>
      </c>
      <c r="AC18" s="19"/>
      <c r="AD18" s="18">
        <f t="shared" si="5"/>
        <v>0</v>
      </c>
      <c r="AE18" s="15"/>
      <c r="AF18" s="16"/>
      <c r="AG18" s="16"/>
      <c r="AH18" s="16"/>
      <c r="AI18" s="17"/>
      <c r="AJ18" s="18">
        <f t="shared" si="6"/>
        <v>0</v>
      </c>
      <c r="AK18" s="20">
        <f t="shared" si="7"/>
        <v>0</v>
      </c>
      <c r="AL18" s="19"/>
      <c r="AM18" s="18">
        <f t="shared" si="8"/>
        <v>0</v>
      </c>
      <c r="AN18" s="21">
        <f t="shared" si="9"/>
        <v>0</v>
      </c>
    </row>
    <row r="19" spans="1:40" ht="26.25" thickBot="1" x14ac:dyDescent="0.35">
      <c r="A19" s="50" t="s">
        <v>15</v>
      </c>
      <c r="B19" s="37"/>
      <c r="C19" s="38"/>
      <c r="D19" s="38"/>
      <c r="E19" s="38"/>
      <c r="F19" s="39"/>
      <c r="G19" s="18">
        <f t="shared" si="2"/>
        <v>0</v>
      </c>
      <c r="H19" s="19"/>
      <c r="I19" s="18">
        <f t="shared" si="3"/>
        <v>0</v>
      </c>
      <c r="J19" s="15"/>
      <c r="K19" s="15"/>
      <c r="L19" s="16"/>
      <c r="M19" s="16"/>
      <c r="N19" s="16"/>
      <c r="O19" s="16"/>
      <c r="P19" s="16"/>
      <c r="Q19" s="17"/>
      <c r="R19" s="18">
        <f t="shared" si="0"/>
        <v>0</v>
      </c>
      <c r="S19" s="20">
        <f t="shared" si="1"/>
        <v>0</v>
      </c>
      <c r="T19" s="15"/>
      <c r="U19" s="15"/>
      <c r="V19" s="16"/>
      <c r="W19" s="16"/>
      <c r="X19" s="16"/>
      <c r="Y19" s="16"/>
      <c r="Z19" s="16"/>
      <c r="AA19" s="17"/>
      <c r="AB19" s="18">
        <f t="shared" si="4"/>
        <v>0</v>
      </c>
      <c r="AC19" s="19"/>
      <c r="AD19" s="18">
        <f t="shared" si="5"/>
        <v>0</v>
      </c>
      <c r="AE19" s="15"/>
      <c r="AF19" s="16"/>
      <c r="AG19" s="16"/>
      <c r="AH19" s="16"/>
      <c r="AI19" s="17"/>
      <c r="AJ19" s="18">
        <f t="shared" si="6"/>
        <v>0</v>
      </c>
      <c r="AK19" s="20">
        <f t="shared" si="7"/>
        <v>0</v>
      </c>
      <c r="AL19" s="19"/>
      <c r="AM19" s="18">
        <f t="shared" si="8"/>
        <v>0</v>
      </c>
      <c r="AN19" s="21">
        <f t="shared" si="9"/>
        <v>0</v>
      </c>
    </row>
    <row r="20" spans="1:40" ht="41.25" thickBot="1" x14ac:dyDescent="0.35">
      <c r="A20" s="50" t="s">
        <v>16</v>
      </c>
      <c r="B20" s="37"/>
      <c r="C20" s="38"/>
      <c r="D20" s="38"/>
      <c r="E20" s="38"/>
      <c r="F20" s="39"/>
      <c r="G20" s="18">
        <f t="shared" si="2"/>
        <v>0</v>
      </c>
      <c r="H20" s="19"/>
      <c r="I20" s="18">
        <f t="shared" si="3"/>
        <v>0</v>
      </c>
      <c r="J20" s="15"/>
      <c r="K20" s="15"/>
      <c r="L20" s="16"/>
      <c r="M20" s="16"/>
      <c r="N20" s="16"/>
      <c r="O20" s="16"/>
      <c r="P20" s="16"/>
      <c r="Q20" s="17"/>
      <c r="R20" s="18">
        <f t="shared" si="0"/>
        <v>0</v>
      </c>
      <c r="S20" s="20">
        <f t="shared" si="1"/>
        <v>0</v>
      </c>
      <c r="T20" s="15"/>
      <c r="U20" s="15"/>
      <c r="V20" s="16"/>
      <c r="W20" s="16"/>
      <c r="X20" s="16"/>
      <c r="Y20" s="16"/>
      <c r="Z20" s="16"/>
      <c r="AA20" s="17"/>
      <c r="AB20" s="18">
        <f t="shared" si="4"/>
        <v>0</v>
      </c>
      <c r="AC20" s="19"/>
      <c r="AD20" s="18">
        <f t="shared" si="5"/>
        <v>0</v>
      </c>
      <c r="AE20" s="15"/>
      <c r="AF20" s="16"/>
      <c r="AG20" s="16"/>
      <c r="AH20" s="16"/>
      <c r="AI20" s="17"/>
      <c r="AJ20" s="18">
        <f t="shared" si="6"/>
        <v>0</v>
      </c>
      <c r="AK20" s="20">
        <f t="shared" si="7"/>
        <v>0</v>
      </c>
      <c r="AL20" s="19"/>
      <c r="AM20" s="18">
        <f t="shared" si="8"/>
        <v>0</v>
      </c>
      <c r="AN20" s="21">
        <f t="shared" si="9"/>
        <v>0</v>
      </c>
    </row>
    <row r="21" spans="1:40" ht="26.25" thickBot="1" x14ac:dyDescent="0.35">
      <c r="A21" s="50" t="s">
        <v>17</v>
      </c>
      <c r="B21" s="37"/>
      <c r="C21" s="38"/>
      <c r="D21" s="38"/>
      <c r="E21" s="38"/>
      <c r="F21" s="39"/>
      <c r="G21" s="18">
        <f t="shared" si="2"/>
        <v>0</v>
      </c>
      <c r="H21" s="19"/>
      <c r="I21" s="18">
        <f t="shared" si="3"/>
        <v>0</v>
      </c>
      <c r="J21" s="15"/>
      <c r="K21" s="15"/>
      <c r="L21" s="16"/>
      <c r="M21" s="16"/>
      <c r="N21" s="16"/>
      <c r="O21" s="16"/>
      <c r="P21" s="16"/>
      <c r="Q21" s="17"/>
      <c r="R21" s="18">
        <f t="shared" si="0"/>
        <v>0</v>
      </c>
      <c r="S21" s="20">
        <f t="shared" si="1"/>
        <v>0</v>
      </c>
      <c r="T21" s="15"/>
      <c r="U21" s="15"/>
      <c r="V21" s="16"/>
      <c r="W21" s="16"/>
      <c r="X21" s="16"/>
      <c r="Y21" s="16"/>
      <c r="Z21" s="16"/>
      <c r="AA21" s="17"/>
      <c r="AB21" s="18">
        <f t="shared" si="4"/>
        <v>0</v>
      </c>
      <c r="AC21" s="19"/>
      <c r="AD21" s="18">
        <f t="shared" si="5"/>
        <v>0</v>
      </c>
      <c r="AE21" s="15"/>
      <c r="AF21" s="16"/>
      <c r="AG21" s="16"/>
      <c r="AH21" s="16"/>
      <c r="AI21" s="17"/>
      <c r="AJ21" s="18">
        <f t="shared" si="6"/>
        <v>0</v>
      </c>
      <c r="AK21" s="20">
        <f t="shared" si="7"/>
        <v>0</v>
      </c>
      <c r="AL21" s="19"/>
      <c r="AM21" s="18">
        <f t="shared" si="8"/>
        <v>0</v>
      </c>
      <c r="AN21" s="21">
        <f t="shared" si="9"/>
        <v>0</v>
      </c>
    </row>
    <row r="22" spans="1:40" ht="26.25" thickBot="1" x14ac:dyDescent="0.35">
      <c r="A22" s="50" t="s">
        <v>18</v>
      </c>
      <c r="B22" s="40"/>
      <c r="C22" s="41"/>
      <c r="D22" s="41"/>
      <c r="E22" s="41"/>
      <c r="F22" s="42"/>
      <c r="G22" s="25">
        <f t="shared" si="2"/>
        <v>0</v>
      </c>
      <c r="H22" s="26"/>
      <c r="I22" s="25">
        <f t="shared" si="3"/>
        <v>0</v>
      </c>
      <c r="J22" s="22"/>
      <c r="K22" s="22"/>
      <c r="L22" s="23"/>
      <c r="M22" s="23"/>
      <c r="N22" s="23"/>
      <c r="O22" s="23"/>
      <c r="P22" s="23"/>
      <c r="Q22" s="24"/>
      <c r="R22" s="25">
        <f t="shared" si="0"/>
        <v>0</v>
      </c>
      <c r="S22" s="27">
        <f t="shared" si="1"/>
        <v>0</v>
      </c>
      <c r="T22" s="22"/>
      <c r="U22" s="22"/>
      <c r="V22" s="23"/>
      <c r="W22" s="23"/>
      <c r="X22" s="23"/>
      <c r="Y22" s="23"/>
      <c r="Z22" s="23"/>
      <c r="AA22" s="24"/>
      <c r="AB22" s="25">
        <f t="shared" si="4"/>
        <v>0</v>
      </c>
      <c r="AC22" s="26"/>
      <c r="AD22" s="25">
        <f t="shared" si="5"/>
        <v>0</v>
      </c>
      <c r="AE22" s="22"/>
      <c r="AF22" s="23"/>
      <c r="AG22" s="23"/>
      <c r="AH22" s="23"/>
      <c r="AI22" s="24"/>
      <c r="AJ22" s="25">
        <f t="shared" si="6"/>
        <v>0</v>
      </c>
      <c r="AK22" s="27">
        <f t="shared" si="7"/>
        <v>0</v>
      </c>
      <c r="AL22" s="26"/>
      <c r="AM22" s="28">
        <f t="shared" si="8"/>
        <v>0</v>
      </c>
      <c r="AN22" s="29">
        <f t="shared" si="9"/>
        <v>0</v>
      </c>
    </row>
    <row r="23" spans="1:40" ht="21" thickBot="1" x14ac:dyDescent="0.35">
      <c r="A23" s="50" t="s">
        <v>19</v>
      </c>
      <c r="B23" s="30">
        <f>SUM(B5:B22)</f>
        <v>0</v>
      </c>
      <c r="C23" s="31">
        <f t="shared" ref="C23:AM23" si="10">SUM(C5:C22)</f>
        <v>0</v>
      </c>
      <c r="D23" s="31">
        <f t="shared" si="10"/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10"/>
        <v>0</v>
      </c>
      <c r="O23" s="31">
        <f>O14</f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  <c r="U23" s="31">
        <f t="shared" ref="U23" si="11">SUM(U5:U22)</f>
        <v>0</v>
      </c>
      <c r="V23" s="31">
        <f t="shared" si="10"/>
        <v>0</v>
      </c>
      <c r="W23" s="31">
        <f t="shared" si="10"/>
        <v>0</v>
      </c>
      <c r="X23" s="31">
        <f t="shared" si="10"/>
        <v>0</v>
      </c>
      <c r="Y23" s="31">
        <f t="shared" si="10"/>
        <v>0</v>
      </c>
      <c r="Z23" s="31">
        <f t="shared" si="10"/>
        <v>0</v>
      </c>
      <c r="AA23" s="31">
        <f t="shared" si="10"/>
        <v>0</v>
      </c>
      <c r="AB23" s="31">
        <f t="shared" si="10"/>
        <v>0</v>
      </c>
      <c r="AC23" s="31">
        <f t="shared" si="10"/>
        <v>0</v>
      </c>
      <c r="AD23" s="31">
        <f t="shared" si="10"/>
        <v>0</v>
      </c>
      <c r="AE23" s="31">
        <f t="shared" si="10"/>
        <v>0</v>
      </c>
      <c r="AF23" s="31">
        <f t="shared" si="10"/>
        <v>0</v>
      </c>
      <c r="AG23" s="31">
        <f t="shared" si="10"/>
        <v>0</v>
      </c>
      <c r="AH23" s="31">
        <f t="shared" si="10"/>
        <v>0</v>
      </c>
      <c r="AI23" s="31">
        <f t="shared" si="10"/>
        <v>0</v>
      </c>
      <c r="AJ23" s="31">
        <f t="shared" si="10"/>
        <v>0</v>
      </c>
      <c r="AK23" s="31">
        <f t="shared" si="10"/>
        <v>0</v>
      </c>
      <c r="AL23" s="32">
        <f t="shared" si="10"/>
        <v>0</v>
      </c>
      <c r="AM23" s="33">
        <f t="shared" si="10"/>
        <v>0</v>
      </c>
      <c r="AN23" s="7">
        <f t="shared" si="9"/>
        <v>0</v>
      </c>
    </row>
    <row r="24" spans="1:40" ht="21" thickBot="1" x14ac:dyDescent="0.35">
      <c r="A24" s="47" t="s">
        <v>20</v>
      </c>
      <c r="B24" s="30">
        <f>B4-B23</f>
        <v>89946</v>
      </c>
      <c r="C24" s="31">
        <f t="shared" ref="C24:AM24" si="12">C4-C23</f>
        <v>147000</v>
      </c>
      <c r="D24" s="31">
        <f t="shared" si="12"/>
        <v>86000</v>
      </c>
      <c r="E24" s="31">
        <f t="shared" si="12"/>
        <v>55000</v>
      </c>
      <c r="F24" s="31">
        <f t="shared" si="12"/>
        <v>1576082.1</v>
      </c>
      <c r="G24" s="31">
        <f t="shared" si="12"/>
        <v>1954028.1</v>
      </c>
      <c r="H24" s="31">
        <f t="shared" si="12"/>
        <v>108000</v>
      </c>
      <c r="I24" s="31">
        <f t="shared" si="12"/>
        <v>108000</v>
      </c>
      <c r="J24" s="31">
        <f t="shared" si="12"/>
        <v>500000</v>
      </c>
      <c r="K24" s="31">
        <f t="shared" si="12"/>
        <v>51883</v>
      </c>
      <c r="L24" s="31">
        <f t="shared" si="12"/>
        <v>31000</v>
      </c>
      <c r="M24" s="31">
        <f t="shared" si="12"/>
        <v>14000</v>
      </c>
      <c r="N24" s="31">
        <f t="shared" si="12"/>
        <v>7000</v>
      </c>
      <c r="O24" s="31">
        <f t="shared" si="12"/>
        <v>6938.96</v>
      </c>
      <c r="P24" s="31">
        <f t="shared" si="12"/>
        <v>374000</v>
      </c>
      <c r="Q24" s="31">
        <f t="shared" si="12"/>
        <v>45414.64</v>
      </c>
      <c r="R24" s="31">
        <f t="shared" si="12"/>
        <v>1030236.6</v>
      </c>
      <c r="S24" s="31">
        <f t="shared" si="12"/>
        <v>3092264.7</v>
      </c>
      <c r="T24" s="31">
        <f t="shared" si="12"/>
        <v>1066646</v>
      </c>
      <c r="U24" s="31">
        <f t="shared" ref="U24" si="13">U4-U23</f>
        <v>2422645</v>
      </c>
      <c r="V24" s="31">
        <f t="shared" si="12"/>
        <v>356000</v>
      </c>
      <c r="W24" s="31">
        <f t="shared" si="12"/>
        <v>207000</v>
      </c>
      <c r="X24" s="31">
        <f t="shared" si="12"/>
        <v>131000</v>
      </c>
      <c r="Y24" s="31">
        <f t="shared" si="12"/>
        <v>0</v>
      </c>
      <c r="Z24" s="31">
        <f t="shared" si="12"/>
        <v>6114700</v>
      </c>
      <c r="AA24" s="31">
        <f t="shared" si="12"/>
        <v>0</v>
      </c>
      <c r="AB24" s="31">
        <f t="shared" si="12"/>
        <v>10297991</v>
      </c>
      <c r="AC24" s="31">
        <f t="shared" si="12"/>
        <v>38000</v>
      </c>
      <c r="AD24" s="31">
        <f t="shared" si="12"/>
        <v>38000</v>
      </c>
      <c r="AE24" s="31">
        <f t="shared" si="12"/>
        <v>19187277</v>
      </c>
      <c r="AF24" s="31">
        <f t="shared" si="12"/>
        <v>4258680</v>
      </c>
      <c r="AG24" s="31">
        <f t="shared" si="12"/>
        <v>1806000</v>
      </c>
      <c r="AH24" s="31">
        <f t="shared" si="12"/>
        <v>840000</v>
      </c>
      <c r="AI24" s="31">
        <f t="shared" si="12"/>
        <v>501155</v>
      </c>
      <c r="AJ24" s="31">
        <f t="shared" si="12"/>
        <v>26593112</v>
      </c>
      <c r="AK24" s="31">
        <f t="shared" si="12"/>
        <v>36929103</v>
      </c>
      <c r="AL24" s="32">
        <f t="shared" si="12"/>
        <v>5164000</v>
      </c>
      <c r="AM24" s="33">
        <f t="shared" si="12"/>
        <v>5164000</v>
      </c>
      <c r="AN24" s="7">
        <f t="shared" si="9"/>
        <v>45185367.700000003</v>
      </c>
    </row>
    <row r="27" spans="1:40" x14ac:dyDescent="0.3">
      <c r="P27" s="48"/>
    </row>
    <row r="28" spans="1:40" x14ac:dyDescent="0.3">
      <c r="P28" s="48"/>
    </row>
    <row r="29" spans="1:40" x14ac:dyDescent="0.3">
      <c r="P29" s="48"/>
    </row>
    <row r="30" spans="1:40" x14ac:dyDescent="0.3">
      <c r="P30" s="48"/>
    </row>
    <row r="31" spans="1:40" x14ac:dyDescent="0.3">
      <c r="P31" s="48"/>
    </row>
    <row r="32" spans="1:40" x14ac:dyDescent="0.3">
      <c r="P32" s="48"/>
    </row>
    <row r="33" spans="16:16" x14ac:dyDescent="0.3">
      <c r="P33" s="48"/>
    </row>
    <row r="34" spans="16:16" x14ac:dyDescent="0.3">
      <c r="P34" s="48"/>
    </row>
    <row r="35" spans="16:16" x14ac:dyDescent="0.3">
      <c r="P35" s="48"/>
    </row>
    <row r="36" spans="16:16" x14ac:dyDescent="0.3">
      <c r="P36" s="48"/>
    </row>
  </sheetData>
  <mergeCells count="11">
    <mergeCell ref="A1:A3"/>
    <mergeCell ref="AL1:AM1"/>
    <mergeCell ref="AN1:AN3"/>
    <mergeCell ref="J2:R2"/>
    <mergeCell ref="T2:AB2"/>
    <mergeCell ref="AC2:AD2"/>
    <mergeCell ref="AE2:AJ2"/>
    <mergeCell ref="H2:I2"/>
    <mergeCell ref="B2:G2"/>
    <mergeCell ref="B1:S1"/>
    <mergeCell ref="T1:AK1"/>
  </mergeCells>
  <phoneticPr fontId="3" type="noConversion"/>
  <conditionalFormatting sqref="V23:AN23">
    <cfRule type="expression" dxfId="4" priority="5">
      <formula>BE23=BE23</formula>
    </cfRule>
  </conditionalFormatting>
  <conditionalFormatting sqref="B24:AN24">
    <cfRule type="expression" dxfId="3" priority="1">
      <formula>B24=0</formula>
    </cfRule>
    <cfRule type="expression" dxfId="2" priority="2">
      <formula>B24&gt;0</formula>
    </cfRule>
  </conditionalFormatting>
  <conditionalFormatting sqref="B23:K23">
    <cfRule type="expression" dxfId="1" priority="6">
      <formula>AM23=AM23</formula>
    </cfRule>
  </conditionalFormatting>
  <conditionalFormatting sqref="L23:U23">
    <cfRule type="expression" dxfId="0" priority="7">
      <formula>AV23=AV23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Лист2 (2)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ZHASSUR</dc:creator>
  <cp:lastModifiedBy>105</cp:lastModifiedBy>
  <dcterms:created xsi:type="dcterms:W3CDTF">2021-05-11T09:55:49Z</dcterms:created>
  <dcterms:modified xsi:type="dcterms:W3CDTF">2021-09-30T06:49:51Z</dcterms:modified>
</cp:coreProperties>
</file>